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8675" windowHeight="10785"/>
  </bookViews>
  <sheets>
    <sheet name="PLANING+FEST 2025 (2)" sheetId="1" r:id="rId1"/>
  </sheets>
  <externalReferences>
    <externalReference r:id="rId2"/>
  </externalReferences>
  <definedNames>
    <definedName name="_xlnm._FilterDatabase" localSheetId="0" hidden="1">'PLANING+FEST 2025 (2)'!$C$20:$C$173</definedName>
    <definedName name="_xlnm.Print_Area" localSheetId="0">'PLANING+FEST 2025 (2)'!$A$1:$BF$160</definedName>
    <definedName name="_xlnm.Print_Titles" localSheetId="0">'PLANING+FEST 2025 (2)'!$A:$C</definedName>
  </definedNames>
  <calcPr calcId="125725"/>
</workbook>
</file>

<file path=xl/calcChain.xml><?xml version="1.0" encoding="utf-8"?>
<calcChain xmlns="http://schemas.openxmlformats.org/spreadsheetml/2006/main">
  <c r="AH185" i="1"/>
  <c r="AI185" s="1"/>
  <c r="C185"/>
  <c r="AG184"/>
  <c r="AF184"/>
  <c r="AH183"/>
  <c r="AI183" s="1"/>
  <c r="C183"/>
  <c r="AG182"/>
  <c r="AF182"/>
  <c r="AH181"/>
  <c r="AI181" s="1"/>
  <c r="C181"/>
  <c r="AG180"/>
  <c r="AF180"/>
  <c r="AI179"/>
  <c r="AH179"/>
  <c r="C179"/>
  <c r="AG178"/>
  <c r="AF178"/>
  <c r="AG177"/>
  <c r="AF177"/>
  <c r="C177"/>
  <c r="AI176"/>
  <c r="AH176"/>
  <c r="AG175"/>
  <c r="AF175"/>
  <c r="AG174"/>
  <c r="AF174"/>
  <c r="AH173"/>
  <c r="AI173" s="1"/>
  <c r="C173"/>
  <c r="AG172"/>
  <c r="AF172"/>
  <c r="AI171"/>
  <c r="AH171"/>
  <c r="C171"/>
  <c r="AG170"/>
  <c r="AF170"/>
  <c r="AI169"/>
  <c r="AH169"/>
  <c r="C169"/>
  <c r="AG168"/>
  <c r="AF168"/>
  <c r="AH167"/>
  <c r="AI167" s="1"/>
  <c r="AG166"/>
  <c r="AF166"/>
  <c r="AH165"/>
  <c r="AI165" s="1"/>
  <c r="C165"/>
  <c r="AG164"/>
  <c r="AF164"/>
  <c r="AG163"/>
  <c r="AF163"/>
  <c r="C163"/>
  <c r="AG162"/>
  <c r="AF162"/>
  <c r="AH162" s="1"/>
  <c r="AI162" s="1"/>
  <c r="AG161"/>
  <c r="AF161"/>
  <c r="C161"/>
  <c r="AI160"/>
  <c r="AH160"/>
  <c r="C160"/>
  <c r="AG159"/>
  <c r="AF159"/>
  <c r="AH158"/>
  <c r="AI158" s="1"/>
  <c r="C158"/>
  <c r="AG157"/>
  <c r="AF157"/>
  <c r="AH156"/>
  <c r="AI156" s="1"/>
  <c r="C156"/>
  <c r="AG155"/>
  <c r="AF155"/>
  <c r="AH154"/>
  <c r="AI154" s="1"/>
  <c r="C154"/>
  <c r="AG153"/>
  <c r="AF153"/>
  <c r="AG152"/>
  <c r="AF152"/>
  <c r="C152"/>
  <c r="AH151"/>
  <c r="AI151" s="1"/>
  <c r="AG150"/>
  <c r="AF150"/>
  <c r="AG148"/>
  <c r="AF148"/>
  <c r="C148"/>
  <c r="AH146"/>
  <c r="AI146" s="1"/>
  <c r="C146"/>
  <c r="AG145"/>
  <c r="AF145"/>
  <c r="AI144"/>
  <c r="AH144"/>
  <c r="C144"/>
  <c r="AG143"/>
  <c r="AF143"/>
  <c r="AI142"/>
  <c r="AH142"/>
  <c r="C142"/>
  <c r="AI141"/>
  <c r="AH141"/>
  <c r="C140"/>
  <c r="AG139"/>
  <c r="AF139"/>
  <c r="AI138"/>
  <c r="AH138"/>
  <c r="C138"/>
  <c r="AG136"/>
  <c r="AF136"/>
  <c r="C136"/>
  <c r="AH135"/>
  <c r="AI135" s="1"/>
  <c r="C133"/>
  <c r="AG132"/>
  <c r="AF132"/>
  <c r="AI131"/>
  <c r="AH131"/>
  <c r="AG129"/>
  <c r="AF129"/>
  <c r="C128"/>
  <c r="O126" s="1"/>
  <c r="AG126"/>
  <c r="AF126"/>
  <c r="AB126"/>
  <c r="AA126"/>
  <c r="Y126"/>
  <c r="V126"/>
  <c r="U126"/>
  <c r="T126"/>
  <c r="R126"/>
  <c r="N126"/>
  <c r="M126"/>
  <c r="L126"/>
  <c r="K126"/>
  <c r="G126"/>
  <c r="F126"/>
  <c r="AH125"/>
  <c r="AI125" s="1"/>
  <c r="AE125"/>
  <c r="AE127" s="1"/>
  <c r="AD125"/>
  <c r="AD127" s="1"/>
  <c r="AB125"/>
  <c r="AB127" s="1"/>
  <c r="AA125"/>
  <c r="AA127" s="1"/>
  <c r="X125"/>
  <c r="X127" s="1"/>
  <c r="W125"/>
  <c r="W127" s="1"/>
  <c r="U125"/>
  <c r="U127" s="1"/>
  <c r="T125"/>
  <c r="T127" s="1"/>
  <c r="Q125"/>
  <c r="Q127" s="1"/>
  <c r="P125"/>
  <c r="P127" s="1"/>
  <c r="N125"/>
  <c r="N127" s="1"/>
  <c r="M125"/>
  <c r="M127" s="1"/>
  <c r="J125"/>
  <c r="J127" s="1"/>
  <c r="I125"/>
  <c r="I127" s="1"/>
  <c r="G125"/>
  <c r="G127" s="1"/>
  <c r="F125"/>
  <c r="F127" s="1"/>
  <c r="D125"/>
  <c r="AG124"/>
  <c r="AF124"/>
  <c r="AH123"/>
  <c r="AI123" s="1"/>
  <c r="AG123"/>
  <c r="AF123"/>
  <c r="A123"/>
  <c r="BB117"/>
  <c r="AX117"/>
  <c r="AT117"/>
  <c r="AP117"/>
  <c r="BB116"/>
  <c r="BA116"/>
  <c r="BA117" s="1"/>
  <c r="AZ116"/>
  <c r="AZ117" s="1"/>
  <c r="AY116"/>
  <c r="AX116"/>
  <c r="AW116"/>
  <c r="AW117" s="1"/>
  <c r="AV116"/>
  <c r="AV117" s="1"/>
  <c r="AU116"/>
  <c r="AT116"/>
  <c r="AS116"/>
  <c r="AS117" s="1"/>
  <c r="AR116"/>
  <c r="AR117" s="1"/>
  <c r="AQ116"/>
  <c r="AP116"/>
  <c r="AO116"/>
  <c r="AO117" s="1"/>
  <c r="AN116"/>
  <c r="AN117" s="1"/>
  <c r="BB115"/>
  <c r="BA115"/>
  <c r="AZ115"/>
  <c r="AY115"/>
  <c r="AY117" s="1"/>
  <c r="AX115"/>
  <c r="AW115"/>
  <c r="AV115"/>
  <c r="AU115"/>
  <c r="AU117" s="1"/>
  <c r="AT115"/>
  <c r="AS115"/>
  <c r="AR115"/>
  <c r="AQ115"/>
  <c r="AQ117" s="1"/>
  <c r="AP115"/>
  <c r="AO115"/>
  <c r="AN115"/>
  <c r="BB114"/>
  <c r="BA114"/>
  <c r="AZ114"/>
  <c r="AY114"/>
  <c r="AX114"/>
  <c r="AW114"/>
  <c r="AV114"/>
  <c r="AU114"/>
  <c r="AT114"/>
  <c r="AS114"/>
  <c r="AR114"/>
  <c r="AQ114"/>
  <c r="AP114"/>
  <c r="AO114"/>
  <c r="AN114"/>
  <c r="BB113"/>
  <c r="BA113"/>
  <c r="AZ113"/>
  <c r="AY113"/>
  <c r="AX113"/>
  <c r="AW113"/>
  <c r="AV113"/>
  <c r="AU113"/>
  <c r="AT113"/>
  <c r="AS113"/>
  <c r="AR113"/>
  <c r="AQ113"/>
  <c r="AP113"/>
  <c r="AO113"/>
  <c r="AN113"/>
  <c r="AH112"/>
  <c r="AI112" s="1"/>
  <c r="AM111"/>
  <c r="AG111"/>
  <c r="AF111"/>
  <c r="C111"/>
  <c r="AM110"/>
  <c r="AI110"/>
  <c r="AH110"/>
  <c r="AM109"/>
  <c r="AG109"/>
  <c r="AF109"/>
  <c r="C109"/>
  <c r="AM108"/>
  <c r="AH108"/>
  <c r="AI108" s="1"/>
  <c r="AM107"/>
  <c r="C107"/>
  <c r="AM106"/>
  <c r="AM105"/>
  <c r="AG105"/>
  <c r="AF105"/>
  <c r="C105"/>
  <c r="AM104"/>
  <c r="AH104"/>
  <c r="AI104" s="1"/>
  <c r="AG104"/>
  <c r="AF104"/>
  <c r="AM103"/>
  <c r="AG103"/>
  <c r="AF103"/>
  <c r="C103"/>
  <c r="AM102"/>
  <c r="AI102"/>
  <c r="AH102"/>
  <c r="AM101"/>
  <c r="AG101"/>
  <c r="AF101"/>
  <c r="C101"/>
  <c r="AM100"/>
  <c r="AG100"/>
  <c r="AF100"/>
  <c r="AH100" s="1"/>
  <c r="AI100" s="1"/>
  <c r="AM99"/>
  <c r="AG99"/>
  <c r="AF99"/>
  <c r="C99"/>
  <c r="AM98"/>
  <c r="AG98"/>
  <c r="AF98"/>
  <c r="AH98" s="1"/>
  <c r="AI98" s="1"/>
  <c r="AG97"/>
  <c r="AF97"/>
  <c r="C97"/>
  <c r="AM96"/>
  <c r="AM95"/>
  <c r="AH95"/>
  <c r="AI95" s="1"/>
  <c r="AM94"/>
  <c r="AG94"/>
  <c r="AF94"/>
  <c r="C94"/>
  <c r="AM93"/>
  <c r="AI93"/>
  <c r="AH93"/>
  <c r="AM92"/>
  <c r="C92"/>
  <c r="AM91"/>
  <c r="AH91"/>
  <c r="AI91" s="1"/>
  <c r="AG91"/>
  <c r="AF91"/>
  <c r="Y90"/>
  <c r="Y125" s="1"/>
  <c r="Y127" s="1"/>
  <c r="K90"/>
  <c r="K125" s="1"/>
  <c r="K127" s="1"/>
  <c r="C90"/>
  <c r="AM88"/>
  <c r="AG88"/>
  <c r="AF88"/>
  <c r="AM87"/>
  <c r="AI87"/>
  <c r="AH87"/>
  <c r="C86"/>
  <c r="AM85"/>
  <c r="AG85"/>
  <c r="AF85"/>
  <c r="AM84"/>
  <c r="AG84"/>
  <c r="AF84"/>
  <c r="AH84" s="1"/>
  <c r="AI84" s="1"/>
  <c r="C83"/>
  <c r="AG82"/>
  <c r="AF82"/>
  <c r="AH80"/>
  <c r="AI80" s="1"/>
  <c r="V79"/>
  <c r="V125" s="1"/>
  <c r="V127" s="1"/>
  <c r="H79"/>
  <c r="H125" s="1"/>
  <c r="C79"/>
  <c r="AM77"/>
  <c r="AI77"/>
  <c r="AM76"/>
  <c r="AH76"/>
  <c r="AI76" s="1"/>
  <c r="AG76"/>
  <c r="AF76"/>
  <c r="AM75"/>
  <c r="AG75"/>
  <c r="AF75"/>
  <c r="C75"/>
  <c r="AM74"/>
  <c r="AI74"/>
  <c r="AH74"/>
  <c r="C73"/>
  <c r="AM71"/>
  <c r="AI71"/>
  <c r="AH71"/>
  <c r="C71"/>
  <c r="AM70"/>
  <c r="AG69"/>
  <c r="AF69"/>
  <c r="AH69" s="1"/>
  <c r="AI69" s="1"/>
  <c r="AM68"/>
  <c r="AI68"/>
  <c r="AH68"/>
  <c r="C68"/>
  <c r="AM67"/>
  <c r="AG67"/>
  <c r="AF67"/>
  <c r="AM66"/>
  <c r="AI66"/>
  <c r="AH66"/>
  <c r="C66"/>
  <c r="AM65"/>
  <c r="AG65"/>
  <c r="AF65"/>
  <c r="AM64"/>
  <c r="AG64"/>
  <c r="AF64"/>
  <c r="C64"/>
  <c r="AM63"/>
  <c r="AH63"/>
  <c r="AI63" s="1"/>
  <c r="AG63"/>
  <c r="AF63"/>
  <c r="AG62"/>
  <c r="AF62"/>
  <c r="C62"/>
  <c r="AM61"/>
  <c r="AH61"/>
  <c r="AI61" s="1"/>
  <c r="AM60"/>
  <c r="AG60"/>
  <c r="AF60"/>
  <c r="AM59"/>
  <c r="AG59"/>
  <c r="AF59"/>
  <c r="C59"/>
  <c r="AM58"/>
  <c r="AI58"/>
  <c r="AH58"/>
  <c r="AH57"/>
  <c r="AI57" s="1"/>
  <c r="AM56"/>
  <c r="AH56"/>
  <c r="AI56" s="1"/>
  <c r="C56"/>
  <c r="AM55"/>
  <c r="AG55"/>
  <c r="AF55"/>
  <c r="AM54"/>
  <c r="AG54"/>
  <c r="AF54"/>
  <c r="C54"/>
  <c r="AM53"/>
  <c r="AI53"/>
  <c r="AH53"/>
  <c r="AC52"/>
  <c r="AC125" s="1"/>
  <c r="Z52"/>
  <c r="Z125" s="1"/>
  <c r="S52"/>
  <c r="S125" s="1"/>
  <c r="R52"/>
  <c r="R125" s="1"/>
  <c r="R127" s="1"/>
  <c r="O52"/>
  <c r="O125" s="1"/>
  <c r="O127" s="1"/>
  <c r="L52"/>
  <c r="L125" s="1"/>
  <c r="L127" s="1"/>
  <c r="E52"/>
  <c r="C52" s="1"/>
  <c r="AM51"/>
  <c r="AM49"/>
  <c r="AG49"/>
  <c r="AF49"/>
  <c r="AM48"/>
  <c r="AG48"/>
  <c r="AF48"/>
  <c r="AH48" s="1"/>
  <c r="AI48" s="1"/>
  <c r="C48"/>
  <c r="AM47"/>
  <c r="AG47"/>
  <c r="AF47"/>
  <c r="AM46"/>
  <c r="AG46"/>
  <c r="AF46"/>
  <c r="C46"/>
  <c r="AM45"/>
  <c r="AI45"/>
  <c r="AH45"/>
  <c r="AG44"/>
  <c r="AF44"/>
  <c r="AM43"/>
  <c r="AH43"/>
  <c r="AI43" s="1"/>
  <c r="C43"/>
  <c r="AM42"/>
  <c r="AG42"/>
  <c r="AF42"/>
  <c r="AM41"/>
  <c r="AI41"/>
  <c r="AH41"/>
  <c r="C41"/>
  <c r="AM40"/>
  <c r="AM39"/>
  <c r="AH39"/>
  <c r="AI39" s="1"/>
  <c r="C39"/>
  <c r="AM38"/>
  <c r="AH38"/>
  <c r="AI38" s="1"/>
  <c r="AM37"/>
  <c r="C37"/>
  <c r="AM36"/>
  <c r="AH36"/>
  <c r="AI36" s="1"/>
  <c r="C35"/>
  <c r="AM34"/>
  <c r="AM33"/>
  <c r="AI33"/>
  <c r="AH33"/>
  <c r="AH32"/>
  <c r="AI32" s="1"/>
  <c r="AG32"/>
  <c r="AF32"/>
  <c r="AM31"/>
  <c r="AG31"/>
  <c r="AF31"/>
  <c r="C31"/>
  <c r="AM30"/>
  <c r="AH30"/>
  <c r="AI30" s="1"/>
  <c r="AM29"/>
  <c r="C29"/>
  <c r="AM28"/>
  <c r="AM27"/>
  <c r="AI27"/>
  <c r="AH27"/>
  <c r="C27"/>
  <c r="AM26"/>
  <c r="AG26"/>
  <c r="AF26"/>
  <c r="AG25"/>
  <c r="AF25"/>
  <c r="C25"/>
  <c r="AM24"/>
  <c r="AH24"/>
  <c r="AI24" s="1"/>
  <c r="AM23"/>
  <c r="AG23"/>
  <c r="AF23"/>
  <c r="AM22"/>
  <c r="AG22"/>
  <c r="AF22"/>
  <c r="C22"/>
  <c r="AM21"/>
  <c r="AG21"/>
  <c r="AF21"/>
  <c r="AH21" s="1"/>
  <c r="AI21" s="1"/>
  <c r="AM19"/>
  <c r="C19"/>
  <c r="AM18"/>
  <c r="AG18"/>
  <c r="AF18"/>
  <c r="AH18" s="1"/>
  <c r="AI18" s="1"/>
  <c r="AM17"/>
  <c r="AI17"/>
  <c r="AH17"/>
  <c r="C17"/>
  <c r="AM16"/>
  <c r="AG16"/>
  <c r="AF16"/>
  <c r="C15"/>
  <c r="AM14"/>
  <c r="AM13"/>
  <c r="AH13"/>
  <c r="AI13" s="1"/>
  <c r="AM12"/>
  <c r="AG12"/>
  <c r="AF12"/>
  <c r="C12"/>
  <c r="AM11"/>
  <c r="AG11"/>
  <c r="AF11"/>
  <c r="AM10"/>
  <c r="AG10"/>
  <c r="AF10"/>
  <c r="C10"/>
  <c r="AM9"/>
  <c r="AI9"/>
  <c r="AH9"/>
  <c r="D126" l="1"/>
  <c r="D127" s="1"/>
  <c r="H126"/>
  <c r="H127" s="1"/>
  <c r="Z126"/>
  <c r="Z127" s="1"/>
  <c r="E125"/>
  <c r="S126"/>
  <c r="S127" s="1"/>
  <c r="AC126"/>
  <c r="AC127" s="1"/>
  <c r="E126"/>
  <c r="E127" l="1"/>
</calcChain>
</file>

<file path=xl/comments1.xml><?xml version="1.0" encoding="utf-8"?>
<comments xmlns="http://schemas.openxmlformats.org/spreadsheetml/2006/main">
  <authors>
    <author>Andreu Vidal, Yolanda</author>
    <author>36566202c</author>
    <author>73207567Q</author>
    <author>43639034F</author>
  </authors>
  <commentList>
    <comment ref="C28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</t>
        </r>
        <r>
          <rPr>
            <sz val="11"/>
            <rFont val="Tahoma"/>
            <family val="2"/>
          </rPr>
          <t>Calendari de Rocio Cano</t>
        </r>
      </text>
    </comment>
    <comment ref="A33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Amb 2 festius</t>
        </r>
      </text>
    </comment>
    <comment ref="C33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</t>
        </r>
        <r>
          <rPr>
            <sz val="12"/>
            <rFont val="Tahoma"/>
            <family val="2"/>
          </rPr>
          <t>Cobertura per cura d'un Menor Mónica alabarce</t>
        </r>
      </text>
    </comment>
    <comment ref="C49" authorId="1">
      <text>
        <r>
          <rPr>
            <b/>
            <sz val="9"/>
            <rFont val="Times New Roman"/>
            <family val="1"/>
          </rPr>
          <t>36566202c:</t>
        </r>
        <r>
          <rPr>
            <sz val="9"/>
            <rFont val="Times New Roman"/>
            <family val="1"/>
          </rPr>
          <t xml:space="preserve">
</t>
        </r>
        <r>
          <rPr>
            <sz val="15"/>
            <rFont val="Times New Roman"/>
            <family val="1"/>
          </rPr>
          <t>REducció de jornada cura d’un menor Cristina Donoso 22
Ampliación para cubrir descansos de Paula Bello por 15 Rocío Cano i  de Carla Serrano per baixa Laura Gomila:15</t>
        </r>
      </text>
    </comment>
    <comment ref="A60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</t>
        </r>
      </text>
    </comment>
    <comment ref="C60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</t>
        </r>
        <r>
          <rPr>
            <sz val="14"/>
            <rFont val="Tahoma"/>
            <family val="2"/>
          </rPr>
          <t>Reducció de Jorndad per cura d'un menor de Sonia</t>
        </r>
      </text>
    </comment>
    <comment ref="F60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Mónica</t>
        </r>
      </text>
    </comment>
    <comment ref="M60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Mónica</t>
        </r>
      </text>
    </comment>
    <comment ref="T60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Mónica</t>
        </r>
      </text>
    </comment>
    <comment ref="AA60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Mónica</t>
        </r>
      </text>
    </comment>
    <comment ref="C65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</t>
        </r>
        <r>
          <rPr>
            <sz val="11"/>
            <rFont val="Tahoma"/>
            <family val="2"/>
          </rPr>
          <t>Calendario de Ana Zamorano con ampliación a finde entero</t>
        </r>
      </text>
    </comment>
    <comment ref="A67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Amb 2 festius</t>
        </r>
      </text>
    </comment>
    <comment ref="A76" authorId="0">
      <text>
        <r>
          <rPr>
            <b/>
            <sz val="18"/>
            <rFont val="Tahoma"/>
            <family val="2"/>
          </rPr>
          <t>Andreu Vidal, Yolanda:</t>
        </r>
        <r>
          <rPr>
            <sz val="18"/>
            <rFont val="Tahoma"/>
            <family val="2"/>
          </rPr>
          <t xml:space="preserve">
Amb 3 festius. Novació del 50% al 66% per baixa de Ana Zamorano i Laura Gomila</t>
        </r>
      </text>
    </comment>
    <comment ref="A84" authorId="0">
      <text>
        <r>
          <rPr>
            <b/>
            <sz val="9"/>
            <rFont val="Tahoma"/>
            <family val="2"/>
          </rPr>
          <t>Andreu Vidal, Yolanda:</t>
        </r>
        <r>
          <rPr>
            <sz val="9"/>
            <rFont val="Tahoma"/>
            <family val="2"/>
          </rPr>
          <t xml:space="preserve">
</t>
        </r>
        <r>
          <rPr>
            <sz val="14"/>
            <rFont val="Tahoma"/>
            <family val="2"/>
          </rPr>
          <t>Original un 63,5. La resta, novació</t>
        </r>
      </text>
    </comment>
    <comment ref="N87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Por IT Mónicca A.</t>
        </r>
      </text>
    </comment>
    <comment ref="J91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Per Sonia Ex</t>
        </r>
      </text>
    </comment>
    <comment ref="P91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Matí per Janet Jaguande baixa</t>
        </r>
      </text>
    </comment>
    <comment ref="W91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Per Sonia Ex</t>
        </r>
      </text>
    </comment>
    <comment ref="AE91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Matí per Janet Jaguande baixa</t>
        </r>
      </text>
    </comment>
    <comment ref="C95" authorId="3">
      <text>
        <r>
          <rPr>
            <b/>
            <sz val="9"/>
            <color indexed="81"/>
            <rFont val="Tahoma"/>
            <family val="2"/>
          </rPr>
          <t>Eli M: Baixa de  Karina</t>
        </r>
      </text>
    </comment>
    <comment ref="C104" authorId="3">
      <text>
        <r>
          <rPr>
            <b/>
            <sz val="9"/>
            <color indexed="81"/>
            <rFont val="Tahoma"/>
            <family val="2"/>
          </rPr>
          <t>Baixa de Eli Ferrer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Extra Laura M
Ref. 2</t>
        </r>
      </text>
    </comment>
    <comment ref="E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Sortida  T 3h
Ref 2 </t>
        </r>
      </text>
    </comment>
    <comment ref="F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Sortida M 3h
PIAI i Reunión 5 h
Ref horario CAE</t>
        </r>
      </text>
    </comment>
    <comment ref="G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Ref 2 horario CAE
</t>
        </r>
      </text>
    </comment>
    <comment ref="H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PIAI 6 H
Ref 2
</t>
        </r>
      </text>
    </comment>
    <comment ref="K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Ref. 2</t>
        </r>
      </text>
    </comment>
    <comment ref="L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Sortida  T 3h
Ref 2 </t>
        </r>
      </text>
    </comment>
    <comment ref="M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Sortida M 3h
PIAI i Reunión 5 h
Ref horario CAE</t>
        </r>
      </text>
    </comment>
    <comment ref="N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Ref 2 horario CAE
</t>
        </r>
      </text>
    </comment>
    <comment ref="O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PIAI 6 H
Ref 2
</t>
        </r>
      </text>
    </comment>
    <comment ref="R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Ref. 2</t>
        </r>
      </text>
    </comment>
    <comment ref="S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Sortida  T 3h
Ref 2 </t>
        </r>
      </text>
    </comment>
    <comment ref="T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Sortida M 3h
PIAI i Reunión 5 h
Ref horario CAE</t>
        </r>
      </text>
    </comment>
    <comment ref="U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Ref 2 horario CAE
</t>
        </r>
      </text>
    </comment>
    <comment ref="V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PIAI 6 H
Ref 2
</t>
        </r>
      </text>
    </comment>
    <comment ref="Y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Ref. 2</t>
        </r>
      </text>
    </comment>
    <comment ref="Z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Sortida  T 3h
Ref 2 </t>
        </r>
      </text>
    </comment>
    <comment ref="AA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Sortida M 3h
PIAI i Reunión 5 h
Ref horario CAE</t>
        </r>
      </text>
    </comment>
    <comment ref="AB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Ref 2 horario CAE
</t>
        </r>
      </text>
    </comment>
    <comment ref="AC126" authorId="2">
      <text>
        <r>
          <rPr>
            <b/>
            <sz val="9"/>
            <color indexed="81"/>
            <rFont val="Tahoma"/>
            <family val="2"/>
          </rPr>
          <t>73207567Q: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PIAI 6 H
Ref 2
</t>
        </r>
      </text>
    </comment>
  </commentList>
</comments>
</file>

<file path=xl/sharedStrings.xml><?xml version="1.0" encoding="utf-8"?>
<sst xmlns="http://schemas.openxmlformats.org/spreadsheetml/2006/main" count="2453" uniqueCount="295">
  <si>
    <t>Vacances per cobrir</t>
  </si>
  <si>
    <t>Reducció i cobertura per ajustament de calendari</t>
  </si>
  <si>
    <t>PLANNING DE PERSONAL ATE 2025</t>
  </si>
  <si>
    <t>Vacances cobertes</t>
  </si>
  <si>
    <t>Baixes per cobrir</t>
  </si>
  <si>
    <t>Sigles:</t>
  </si>
  <si>
    <t>M 8-15</t>
  </si>
  <si>
    <t>R:Reduït (veure horari)</t>
  </si>
  <si>
    <t>D:Diferent (veure horari)</t>
  </si>
  <si>
    <t>Horari especial</t>
  </si>
  <si>
    <r>
      <rPr>
        <b/>
        <sz val="11"/>
        <rFont val="Calibri"/>
        <family val="2"/>
        <scheme val="minor"/>
      </rPr>
      <t xml:space="preserve">Hora d'inici: hora final </t>
    </r>
    <r>
      <rPr>
        <b/>
        <sz val="10"/>
        <rFont val="Calibri"/>
        <family val="2"/>
        <scheme val="minor"/>
      </rPr>
      <t>(8:10 en hores senceres)</t>
    </r>
  </si>
  <si>
    <t>/Lloc:</t>
  </si>
  <si>
    <r>
      <rPr>
        <b/>
        <sz val="12"/>
        <rFont val="Calibri"/>
        <family val="2"/>
        <scheme val="minor"/>
      </rPr>
      <t xml:space="preserve">Aula de referència </t>
    </r>
    <r>
      <rPr>
        <b/>
        <sz val="10"/>
        <rFont val="Calibri"/>
        <family val="2"/>
        <scheme val="minor"/>
      </rPr>
      <t>(1-2; 3-4; 5-6; 7-8; 9-10; 11-12; R-Reforç-; PCP: Programació Centrada en la Persona)</t>
    </r>
  </si>
  <si>
    <t>FESTIUS 2025</t>
  </si>
  <si>
    <t>baixes cobertes</t>
  </si>
  <si>
    <t>T 15-22</t>
  </si>
  <si>
    <t>C: Cobertura (veure horari)</t>
  </si>
  <si>
    <t>Cobertura per proposar</t>
  </si>
  <si>
    <t>SETMANA 1</t>
  </si>
  <si>
    <t>SETMANA 2</t>
  </si>
  <si>
    <t>SETMANA 3</t>
  </si>
  <si>
    <t>SETMANA 4</t>
  </si>
  <si>
    <t>DM</t>
  </si>
  <si>
    <t>DL</t>
  </si>
  <si>
    <t>DV</t>
  </si>
  <si>
    <t>DJ</t>
  </si>
  <si>
    <t>DS</t>
  </si>
  <si>
    <t>Adaptació de findes</t>
  </si>
  <si>
    <t>Canvi d'horari</t>
  </si>
  <si>
    <t>1-GENER</t>
  </si>
  <si>
    <t>6 GENER</t>
  </si>
  <si>
    <t>18 ABRIL</t>
  </si>
  <si>
    <t>21 ABRIL</t>
  </si>
  <si>
    <t>1 MAIG</t>
  </si>
  <si>
    <t>9 JUNY</t>
  </si>
  <si>
    <t>24 JUNY</t>
  </si>
  <si>
    <t>15 AGOST</t>
  </si>
  <si>
    <t>11 SET.</t>
  </si>
  <si>
    <t>24 SET</t>
  </si>
  <si>
    <t>1 NOV</t>
  </si>
  <si>
    <t>6 DES</t>
  </si>
  <si>
    <t>8 DES</t>
  </si>
  <si>
    <t>25 DES</t>
  </si>
  <si>
    <t>26 DES</t>
  </si>
  <si>
    <t>1 GENER</t>
  </si>
  <si>
    <t>1-2</t>
  </si>
  <si>
    <t>Dl,</t>
  </si>
  <si>
    <t>Dt,</t>
  </si>
  <si>
    <t>Dc.</t>
  </si>
  <si>
    <t>Dj.</t>
  </si>
  <si>
    <t>Dv.</t>
  </si>
  <si>
    <t>Ds.</t>
  </si>
  <si>
    <t>Dg.</t>
  </si>
  <si>
    <t>CORRESPONEN</t>
  </si>
  <si>
    <t>ASSIGNATS</t>
  </si>
  <si>
    <t>Bernal Carvajal, Soledad</t>
  </si>
  <si>
    <t>*</t>
  </si>
  <si>
    <t>M</t>
  </si>
  <si>
    <t>R8:11/9-10</t>
  </si>
  <si>
    <t>com tots</t>
  </si>
  <si>
    <t>F</t>
  </si>
  <si>
    <t>falta 1</t>
  </si>
  <si>
    <t xml:space="preserve">Benji per Ferrer, Eli </t>
  </si>
  <si>
    <t>D7:15</t>
  </si>
  <si>
    <r>
      <t>R7:10/</t>
    </r>
    <r>
      <rPr>
        <sz val="9"/>
        <rFont val="Calibri"/>
        <family val="2"/>
        <scheme val="minor"/>
      </rPr>
      <t>Sonia</t>
    </r>
  </si>
  <si>
    <t xml:space="preserve">DM </t>
  </si>
  <si>
    <t>X</t>
  </si>
  <si>
    <t>Cervantes, Jaime</t>
  </si>
  <si>
    <t>M Sole</t>
  </si>
  <si>
    <t>7:15</t>
  </si>
  <si>
    <r>
      <t>C7-10/</t>
    </r>
    <r>
      <rPr>
        <sz val="9"/>
        <color theme="1"/>
        <rFont val="Calibri"/>
        <family val="2"/>
        <scheme val="minor"/>
      </rPr>
      <t>Sonia</t>
    </r>
  </si>
  <si>
    <t>CM Vero P</t>
  </si>
  <si>
    <t>M Vero P</t>
  </si>
  <si>
    <t>MSole</t>
  </si>
  <si>
    <t>CM Lluis</t>
  </si>
  <si>
    <t>CM Nerea</t>
  </si>
  <si>
    <t>CM Belén</t>
  </si>
  <si>
    <t>10:13/EXTRA</t>
  </si>
  <si>
    <t>Liliana Aquino per Laura Gomila</t>
  </si>
  <si>
    <t>T</t>
  </si>
  <si>
    <t>R15:18/9-10</t>
  </si>
  <si>
    <t>Ana G Rosario per Mejías, Nati</t>
  </si>
  <si>
    <t>R15:18/7-8</t>
  </si>
  <si>
    <t>3-4</t>
  </si>
  <si>
    <t xml:space="preserve">Lorena R per Henao Barrios,Ana Mª </t>
  </si>
  <si>
    <t>R8:13</t>
  </si>
  <si>
    <t>M ref</t>
  </si>
  <si>
    <t>Mref</t>
  </si>
  <si>
    <t>MEITAT</t>
  </si>
  <si>
    <t>Mariela red Ana Henao</t>
  </si>
  <si>
    <t>R13:15</t>
  </si>
  <si>
    <t>MENYS</t>
  </si>
  <si>
    <t>R15:16</t>
  </si>
  <si>
    <t>Beth Rovira per Lorenzo Osorio,Marta</t>
  </si>
  <si>
    <t>R8:14</t>
  </si>
  <si>
    <t>Vilma Becerra lloc Jordi</t>
  </si>
  <si>
    <t>R15:18</t>
  </si>
  <si>
    <t>Abril Soles per Cano, Rocío</t>
  </si>
  <si>
    <t>7-8</t>
  </si>
  <si>
    <t>Muelas Baeza, Ubaldino</t>
  </si>
  <si>
    <t>C8:10/Moni</t>
  </si>
  <si>
    <r>
      <t>C8-10/</t>
    </r>
    <r>
      <rPr>
        <sz val="9"/>
        <rFont val="Calibri"/>
        <family val="2"/>
        <scheme val="minor"/>
      </rPr>
      <t>Moni</t>
    </r>
  </si>
  <si>
    <r>
      <t>C7-10/</t>
    </r>
    <r>
      <rPr>
        <sz val="9"/>
        <rFont val="Calibri"/>
        <family val="2"/>
        <scheme val="minor"/>
      </rPr>
      <t>Moni</t>
    </r>
  </si>
  <si>
    <r>
      <t>C8-10/</t>
    </r>
    <r>
      <rPr>
        <sz val="9"/>
        <color theme="1"/>
        <rFont val="Calibri"/>
        <family val="2"/>
        <scheme val="minor"/>
      </rPr>
      <t>Moni</t>
    </r>
  </si>
  <si>
    <t>RT</t>
  </si>
  <si>
    <r>
      <t>C7-10/</t>
    </r>
    <r>
      <rPr>
        <sz val="9"/>
        <color theme="1"/>
        <rFont val="Calibri"/>
        <family val="2"/>
        <scheme val="minor"/>
      </rPr>
      <t>Moni</t>
    </r>
  </si>
  <si>
    <t>DE CS</t>
  </si>
  <si>
    <t>Suanny per Sánchez Uceda, Sonia</t>
  </si>
  <si>
    <t>R10:15</t>
  </si>
  <si>
    <t>DM 7-8</t>
  </si>
  <si>
    <t>DM11-12</t>
  </si>
  <si>
    <t>Pérez Bergillo, Verónica</t>
  </si>
  <si>
    <t>R8:11</t>
  </si>
  <si>
    <t>NICOL exc Narayan</t>
  </si>
  <si>
    <t>R15:18/1-2</t>
  </si>
  <si>
    <t>González Llamas, Sílvia</t>
  </si>
  <si>
    <t>R18:22</t>
  </si>
  <si>
    <t>9-10</t>
  </si>
  <si>
    <t>Lluis Pala per Jaguande Chumbes, Janet Irene</t>
  </si>
  <si>
    <t xml:space="preserve">M </t>
  </si>
  <si>
    <t>R8:11/7-8</t>
  </si>
  <si>
    <t>Belen Franco per Gina</t>
  </si>
  <si>
    <t>R11:15/11-12</t>
  </si>
  <si>
    <t>Alejandra Rojano red. Cristina D</t>
  </si>
  <si>
    <t>T1-2</t>
  </si>
  <si>
    <t>C14:15/Marta</t>
  </si>
  <si>
    <t>C10:15/Sonia</t>
  </si>
  <si>
    <t>DM3-4</t>
  </si>
  <si>
    <t>C15:17/Cris</t>
  </si>
  <si>
    <t>17:19/Ref2</t>
  </si>
  <si>
    <t>Donoso Martínez,Cristina</t>
  </si>
  <si>
    <t>R17:22</t>
  </si>
  <si>
    <t>T7-8</t>
  </si>
  <si>
    <t>M9-10</t>
  </si>
  <si>
    <t>Di Landro Calone, Elisa</t>
  </si>
  <si>
    <t>R18:22/11-12</t>
  </si>
  <si>
    <t>11-12</t>
  </si>
  <si>
    <t>Anna Cabrera per  Nerea Macías García</t>
  </si>
  <si>
    <t>R11:15</t>
  </si>
  <si>
    <t>Cervera Martínez, Clara</t>
  </si>
  <si>
    <r>
      <t>C7:10/</t>
    </r>
    <r>
      <rPr>
        <sz val="9"/>
        <color theme="1"/>
        <rFont val="Calibri"/>
        <family val="2"/>
        <scheme val="minor"/>
      </rPr>
      <t>Sonia</t>
    </r>
  </si>
  <si>
    <r>
      <t>C8:10/</t>
    </r>
    <r>
      <rPr>
        <sz val="9"/>
        <color theme="1"/>
        <rFont val="Calibri"/>
        <family val="2"/>
        <scheme val="minor"/>
      </rPr>
      <t>Sonia</t>
    </r>
  </si>
  <si>
    <t xml:space="preserve">Alabarce, Mónica </t>
  </si>
  <si>
    <t>M3-4</t>
  </si>
  <si>
    <t>M 3-4</t>
  </si>
  <si>
    <t>Letizia lloc Ana Zamorano</t>
  </si>
  <si>
    <t>Moreno Álvarez, Carmen</t>
  </si>
  <si>
    <t>REFORÇ</t>
  </si>
  <si>
    <t>Aguilera López, Verónica</t>
  </si>
  <si>
    <t>R7:11</t>
  </si>
  <si>
    <t>Arjona Medina, Sara</t>
  </si>
  <si>
    <t>9-15:45</t>
  </si>
  <si>
    <t>8:55-15:45</t>
  </si>
  <si>
    <t>Cortijo, Roxana</t>
  </si>
  <si>
    <t>Quesada Izquierdo, Vicente</t>
  </si>
  <si>
    <t>Tlilit</t>
  </si>
  <si>
    <t>TRocío</t>
  </si>
  <si>
    <t>CT Sole</t>
  </si>
  <si>
    <t>TCarlos</t>
  </si>
  <si>
    <t>15:18*Sort</t>
  </si>
  <si>
    <t>CT Elisa</t>
  </si>
  <si>
    <t>CT Silvia</t>
  </si>
  <si>
    <t>CTRoxana</t>
  </si>
  <si>
    <t>CT  Carmen</t>
  </si>
  <si>
    <t>CT Liliana</t>
  </si>
  <si>
    <t>CT Karina</t>
  </si>
  <si>
    <t>CT Nati</t>
  </si>
  <si>
    <t>CT Carlos</t>
  </si>
  <si>
    <t>CS i Festius / ALTRES</t>
  </si>
  <si>
    <t>Martín Cisneros, Josefa</t>
  </si>
  <si>
    <t>D13:15/RT</t>
  </si>
  <si>
    <t>CVero A</t>
  </si>
  <si>
    <t>CS</t>
  </si>
  <si>
    <t>30,5</t>
  </si>
  <si>
    <t>C15:18/PCP</t>
  </si>
  <si>
    <t>11:30-18/PCP</t>
  </si>
  <si>
    <r>
      <t xml:space="preserve">Mónica Meza per </t>
    </r>
    <r>
      <rPr>
        <b/>
        <sz val="14"/>
        <color theme="1"/>
        <rFont val="Calibri"/>
        <family val="2"/>
        <scheme val="minor"/>
      </rPr>
      <t>Letizia Achata</t>
    </r>
    <r>
      <rPr>
        <sz val="14"/>
        <color theme="1"/>
        <rFont val="Calibri"/>
        <family val="2"/>
        <scheme val="minor"/>
      </rPr>
      <t xml:space="preserve"> lloc Liliana Aquino per Laura Gomila</t>
    </r>
  </si>
  <si>
    <t>TVilma</t>
  </si>
  <si>
    <t>TCarmen</t>
  </si>
  <si>
    <t>T3-4</t>
  </si>
  <si>
    <t>TNati</t>
  </si>
  <si>
    <t>TLetizia</t>
  </si>
  <si>
    <t>CT Yaiza</t>
  </si>
  <si>
    <t>CT Rocío</t>
  </si>
  <si>
    <t>TOTS</t>
  </si>
  <si>
    <t>Laura Alarcón</t>
  </si>
  <si>
    <t>T11-12</t>
  </si>
  <si>
    <t>10:15/Suanny</t>
  </si>
  <si>
    <t>C7-10/Sonia</t>
  </si>
  <si>
    <t>T Roxana</t>
  </si>
  <si>
    <t>Tref</t>
  </si>
  <si>
    <t>C8-10/Mónica</t>
  </si>
  <si>
    <t>10:13Sort</t>
  </si>
  <si>
    <t xml:space="preserve">Lucía Rojano </t>
  </si>
  <si>
    <t>8-13 AnaH</t>
  </si>
  <si>
    <t>MBelén</t>
  </si>
  <si>
    <t>MLluis</t>
  </si>
  <si>
    <t>M1-2</t>
  </si>
  <si>
    <t>M7-8</t>
  </si>
  <si>
    <t>MPaola</t>
  </si>
  <si>
    <t>8h</t>
  </si>
  <si>
    <t>Paola Velez</t>
  </si>
  <si>
    <t>M11-12</t>
  </si>
  <si>
    <t>8H</t>
  </si>
  <si>
    <t>Ramírez, Reyna</t>
  </si>
  <si>
    <t>Reinaldos Gómez, Estefanía</t>
  </si>
  <si>
    <t>T9-10</t>
  </si>
  <si>
    <t>Valencia Villaroel, Jorge</t>
  </si>
  <si>
    <t>Abdenour</t>
  </si>
  <si>
    <t>Carmelina per Benjamín</t>
  </si>
  <si>
    <t>Sara Aranda</t>
  </si>
  <si>
    <t>T ref</t>
  </si>
  <si>
    <t>García Gil, Miguel</t>
  </si>
  <si>
    <t>T 11-12</t>
  </si>
  <si>
    <t>REDDUCIÓ</t>
  </si>
  <si>
    <t>Tienda, Sacra</t>
  </si>
  <si>
    <t>M 1-2</t>
  </si>
  <si>
    <t>SUPLENTS</t>
  </si>
  <si>
    <t>MATINS</t>
  </si>
  <si>
    <t>TARDAS</t>
  </si>
  <si>
    <t>TOTALS</t>
  </si>
  <si>
    <t>ESPERAT</t>
  </si>
  <si>
    <t>DIFERÈNCIA</t>
  </si>
  <si>
    <t>TOTAL</t>
  </si>
  <si>
    <t>T1D</t>
  </si>
  <si>
    <t>Ref. 2 (antic CAE)</t>
  </si>
  <si>
    <t>Sortida</t>
  </si>
  <si>
    <t xml:space="preserve">PIAI </t>
  </si>
  <si>
    <t>PIAI+ Reu</t>
  </si>
  <si>
    <t>CAE</t>
  </si>
  <si>
    <t>Nogales Gutierrez, Vanesa</t>
  </si>
  <si>
    <t>8:55-16:45</t>
  </si>
  <si>
    <t>9-16:45</t>
  </si>
  <si>
    <t>NIT</t>
  </si>
  <si>
    <t>Castán Sin, Pilar</t>
  </si>
  <si>
    <t>N1</t>
  </si>
  <si>
    <t>C1</t>
  </si>
  <si>
    <t>Medina, Vanessa</t>
  </si>
  <si>
    <t>N2</t>
  </si>
  <si>
    <t>C2</t>
  </si>
  <si>
    <t>Sánchez, Mª Estela</t>
  </si>
  <si>
    <t>N3</t>
  </si>
  <si>
    <t>C3</t>
  </si>
  <si>
    <t>Apaza Rengel, Jhonny</t>
  </si>
  <si>
    <t>Cristina Martinez. per Xavi</t>
  </si>
  <si>
    <t>Pérez Deco, Mª Luisa</t>
  </si>
  <si>
    <t>Jiménez Aldazabal, Aitor</t>
  </si>
  <si>
    <t>EQUIP INFERMERIA</t>
  </si>
  <si>
    <t>Torregrosa, Yolanda</t>
  </si>
  <si>
    <t>8:00-15:00</t>
  </si>
  <si>
    <t>8:00-13:30</t>
  </si>
  <si>
    <t>8:00-20:00</t>
  </si>
  <si>
    <t xml:space="preserve">Amalya Gregorian </t>
  </si>
  <si>
    <t>14:00-21</t>
  </si>
  <si>
    <t>13:00-21:00</t>
  </si>
  <si>
    <t>14:00-21:00</t>
  </si>
  <si>
    <t>14:00-20:00</t>
  </si>
  <si>
    <t>*8-20</t>
  </si>
  <si>
    <t>*15-21</t>
  </si>
  <si>
    <t>*15:21</t>
  </si>
  <si>
    <t xml:space="preserve">Gregorian, Lilith </t>
  </si>
  <si>
    <t>20:00-8</t>
  </si>
  <si>
    <t>21:00-8</t>
  </si>
  <si>
    <t>20:00-8:00</t>
  </si>
  <si>
    <t>Jabet Díaz</t>
  </si>
  <si>
    <t>15:00-21:00</t>
  </si>
  <si>
    <t>Julia Toro</t>
  </si>
  <si>
    <t xml:space="preserve">Alepuz, Laura </t>
  </si>
  <si>
    <t>13:00-19:00</t>
  </si>
  <si>
    <t>Amalya Gregorian (supl. L. Alepuz)</t>
  </si>
  <si>
    <t>14:30-21:30</t>
  </si>
  <si>
    <t>13:00-21:30</t>
  </si>
  <si>
    <t>13:00-20:00</t>
  </si>
  <si>
    <t>14:30-20:00</t>
  </si>
  <si>
    <t>Macías, Marta (lloc Amalya Grigoryan)</t>
  </si>
  <si>
    <t>15:00-22</t>
  </si>
  <si>
    <t>21:30-8:00</t>
  </si>
  <si>
    <t>15:00-21:30</t>
  </si>
  <si>
    <t>Julia Toro per Diaz, Jabeth</t>
  </si>
  <si>
    <t>22-8:00</t>
  </si>
  <si>
    <t>21:30-8</t>
  </si>
  <si>
    <t>22:00-8</t>
  </si>
  <si>
    <t>21:00-7:00</t>
  </si>
  <si>
    <t>22:00-7:00</t>
  </si>
  <si>
    <t>José Luis Urrutia</t>
  </si>
  <si>
    <t>13:30-20:00</t>
  </si>
  <si>
    <t>COOR</t>
  </si>
  <si>
    <t>13-20</t>
  </si>
  <si>
    <t>15:00-21</t>
  </si>
  <si>
    <t>14:00-22:00</t>
  </si>
  <si>
    <t>13:00-20:30</t>
  </si>
  <si>
    <t>20:30-8</t>
  </si>
  <si>
    <t>8:00-14:00</t>
  </si>
  <si>
    <t xml:space="preserve">Amalya Gregoryan </t>
  </si>
  <si>
    <t>Gregoryan, Lilit</t>
  </si>
</sst>
</file>

<file path=xl/styles.xml><?xml version="1.0" encoding="utf-8"?>
<styleSheet xmlns="http://schemas.openxmlformats.org/spreadsheetml/2006/main">
  <numFmts count="1">
    <numFmt numFmtId="164" formatCode="0.0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5"/>
      <name val="Times New Roman"/>
      <family val="1"/>
    </font>
    <font>
      <sz val="14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sz val="16"/>
      <color indexed="81"/>
      <name val="Tahoma"/>
      <family val="2"/>
    </font>
    <font>
      <sz val="14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3" tint="0.799645985290078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3" tint="0.7994628742332224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auto="1"/>
      </left>
      <right/>
      <top style="thin">
        <color indexed="64"/>
      </top>
      <bottom/>
      <diagonal style="thin">
        <color indexed="64"/>
      </diagonal>
    </border>
    <border diagonalDown="1">
      <left style="thick">
        <color auto="1"/>
      </left>
      <right style="thin">
        <color auto="1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auto="1"/>
      </right>
      <top/>
      <bottom/>
      <diagonal style="thin">
        <color indexed="64"/>
      </diagonal>
    </border>
    <border diagonalDown="1">
      <left style="thin">
        <color auto="1"/>
      </left>
      <right/>
      <top/>
      <bottom/>
      <diagonal style="thin">
        <color indexed="64"/>
      </diagonal>
    </border>
    <border diagonalDown="1">
      <left style="thick">
        <color auto="1"/>
      </left>
      <right style="thin">
        <color auto="1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  <border diagonalDown="1">
      <left style="thin">
        <color auto="1"/>
      </left>
      <right/>
      <top/>
      <bottom style="thin">
        <color auto="1"/>
      </bottom>
      <diagonal style="thin">
        <color indexed="64"/>
      </diagonal>
    </border>
    <border diagonalDown="1">
      <left style="thick">
        <color auto="1"/>
      </left>
      <right style="thin">
        <color auto="1"/>
      </right>
      <top/>
      <bottom style="thin">
        <color auto="1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ashDotDot">
        <color auto="1"/>
      </bottom>
      <diagonal/>
    </border>
    <border>
      <left style="thin">
        <color auto="1"/>
      </left>
      <right/>
      <top/>
      <bottom style="dashDotDot">
        <color auto="1"/>
      </bottom>
      <diagonal/>
    </border>
    <border>
      <left style="thick">
        <color auto="1"/>
      </left>
      <right style="thin">
        <color auto="1"/>
      </right>
      <top/>
      <bottom style="dashDotDot">
        <color auto="1"/>
      </bottom>
      <diagonal/>
    </border>
    <border diagonalDown="1">
      <left style="thin">
        <color auto="1"/>
      </left>
      <right style="thin">
        <color auto="1"/>
      </right>
      <top style="dashDotDot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ashDotDot">
        <color auto="1"/>
      </top>
      <bottom/>
      <diagonal/>
    </border>
    <border>
      <left style="thin">
        <color auto="1"/>
      </left>
      <right style="thick">
        <color auto="1"/>
      </right>
      <top style="dashDotDot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2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2">
    <xf numFmtId="0" fontId="0" fillId="0" borderId="0" xfId="0"/>
    <xf numFmtId="0" fontId="4" fillId="0" borderId="1" xfId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Protection="1">
      <protection locked="0"/>
    </xf>
    <xf numFmtId="0" fontId="12" fillId="2" borderId="1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49" fontId="3" fillId="8" borderId="0" xfId="0" applyNumberFormat="1" applyFont="1" applyFill="1" applyBorder="1" applyAlignment="1" applyProtection="1">
      <alignment horizontal="center" vertical="center"/>
      <protection locked="0"/>
    </xf>
    <xf numFmtId="49" fontId="3" fillId="15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49" fontId="9" fillId="16" borderId="0" xfId="0" applyNumberFormat="1" applyFont="1" applyFill="1" applyBorder="1" applyAlignment="1" applyProtection="1">
      <alignment horizontal="center" vertical="center"/>
      <protection locked="0"/>
    </xf>
    <xf numFmtId="1" fontId="14" fillId="9" borderId="16" xfId="3" applyNumberFormat="1" applyFont="1" applyFill="1" applyBorder="1" applyAlignment="1">
      <alignment horizontal="center"/>
    </xf>
    <xf numFmtId="1" fontId="14" fillId="4" borderId="16" xfId="3" applyNumberFormat="1" applyFont="1" applyFill="1" applyBorder="1" applyAlignment="1">
      <alignment horizontal="center"/>
    </xf>
    <xf numFmtId="1" fontId="14" fillId="10" borderId="16" xfId="3" applyNumberFormat="1" applyFont="1" applyFill="1" applyBorder="1" applyAlignment="1">
      <alignment horizontal="center"/>
    </xf>
    <xf numFmtId="1" fontId="14" fillId="11" borderId="16" xfId="3" applyNumberFormat="1" applyFont="1" applyFill="1" applyBorder="1" applyAlignment="1">
      <alignment horizont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17" borderId="0" xfId="4" applyFont="1" applyFill="1" applyBorder="1" applyProtection="1">
      <protection locked="0"/>
    </xf>
    <xf numFmtId="49" fontId="19" fillId="18" borderId="19" xfId="1" applyNumberFormat="1" applyFont="1" applyFill="1" applyBorder="1" applyProtection="1">
      <protection locked="0"/>
    </xf>
    <xf numFmtId="0" fontId="4" fillId="18" borderId="19" xfId="1" applyFont="1" applyFill="1" applyBorder="1" applyAlignment="1">
      <alignment horizontal="center"/>
    </xf>
    <xf numFmtId="0" fontId="4" fillId="14" borderId="19" xfId="4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19" fillId="0" borderId="17" xfId="5" applyFont="1" applyFill="1" applyBorder="1" applyAlignment="1">
      <alignment horizontal="left" vertical="center"/>
    </xf>
    <xf numFmtId="0" fontId="6" fillId="19" borderId="17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20" borderId="17" xfId="1" applyFont="1" applyFill="1" applyBorder="1" applyAlignment="1">
      <alignment horizontal="center" wrapText="1"/>
    </xf>
    <xf numFmtId="0" fontId="6" fillId="4" borderId="17" xfId="1" applyFont="1" applyFill="1" applyBorder="1" applyAlignment="1">
      <alignment horizontal="center" vertical="center" wrapText="1"/>
    </xf>
    <xf numFmtId="49" fontId="6" fillId="0" borderId="17" xfId="5" applyNumberFormat="1" applyFont="1" applyFill="1" applyBorder="1" applyAlignment="1">
      <alignment horizontal="center" vertical="center"/>
    </xf>
    <xf numFmtId="0" fontId="6" fillId="20" borderId="17" xfId="1" applyFont="1" applyFill="1" applyBorder="1" applyAlignment="1">
      <alignment horizontal="center" vertical="center" wrapText="1"/>
    </xf>
    <xf numFmtId="2" fontId="6" fillId="19" borderId="17" xfId="1" applyNumberFormat="1" applyFont="1" applyFill="1" applyBorder="1" applyAlignment="1">
      <alignment horizontal="center" wrapText="1"/>
    </xf>
    <xf numFmtId="1" fontId="4" fillId="2" borderId="0" xfId="4" applyNumberFormat="1" applyFont="1" applyFill="1" applyBorder="1" applyProtection="1">
      <protection locked="0"/>
    </xf>
    <xf numFmtId="0" fontId="4" fillId="2" borderId="0" xfId="4" applyFont="1" applyFill="1" applyBorder="1" applyProtection="1">
      <protection locked="0"/>
    </xf>
    <xf numFmtId="0" fontId="4" fillId="21" borderId="17" xfId="4" applyFont="1" applyFill="1" applyBorder="1" applyAlignment="1" applyProtection="1">
      <alignment horizontal="center" vertical="center"/>
      <protection locked="0"/>
    </xf>
    <xf numFmtId="0" fontId="4" fillId="17" borderId="0" xfId="4" applyFont="1" applyFill="1" applyBorder="1" applyAlignment="1" applyProtection="1">
      <alignment horizontal="center" vertical="center"/>
      <protection locked="0"/>
    </xf>
    <xf numFmtId="2" fontId="20" fillId="22" borderId="17" xfId="0" applyNumberFormat="1" applyFont="1" applyFill="1" applyBorder="1" applyAlignment="1" applyProtection="1">
      <alignment horizontal="center"/>
      <protection locked="0"/>
    </xf>
    <xf numFmtId="0" fontId="4" fillId="17" borderId="17" xfId="4" applyFont="1" applyFill="1" applyBorder="1" applyAlignment="1" applyProtection="1">
      <alignment horizontal="center" vertical="center"/>
      <protection locked="0"/>
    </xf>
    <xf numFmtId="0" fontId="4" fillId="12" borderId="17" xfId="4" applyFont="1" applyFill="1" applyBorder="1" applyAlignment="1" applyProtection="1">
      <alignment horizontal="center" vertical="center"/>
      <protection locked="0"/>
    </xf>
    <xf numFmtId="0" fontId="4" fillId="13" borderId="17" xfId="4" applyFont="1" applyFill="1" applyBorder="1" applyAlignment="1" applyProtection="1">
      <alignment horizontal="center" vertical="center"/>
      <protection locked="0"/>
    </xf>
    <xf numFmtId="0" fontId="4" fillId="14" borderId="17" xfId="4" applyFont="1" applyFill="1" applyBorder="1" applyAlignment="1" applyProtection="1">
      <alignment horizontal="center" vertical="center"/>
      <protection locked="0"/>
    </xf>
    <xf numFmtId="0" fontId="12" fillId="20" borderId="17" xfId="1" applyFont="1" applyFill="1" applyBorder="1" applyAlignment="1">
      <alignment horizontal="center" vertical="center" wrapText="1"/>
    </xf>
    <xf numFmtId="0" fontId="21" fillId="20" borderId="17" xfId="1" applyFont="1" applyFill="1" applyBorder="1" applyAlignment="1">
      <alignment horizontal="center" wrapText="1"/>
    </xf>
    <xf numFmtId="0" fontId="4" fillId="13" borderId="3" xfId="4" applyFont="1" applyFill="1" applyBorder="1" applyAlignment="1" applyProtection="1">
      <alignment horizontal="center" vertical="center"/>
      <protection locked="0"/>
    </xf>
    <xf numFmtId="0" fontId="4" fillId="17" borderId="18" xfId="4" applyFont="1" applyFill="1" applyBorder="1" applyAlignment="1" applyProtection="1">
      <alignment horizontal="center" vertical="center"/>
      <protection locked="0"/>
    </xf>
    <xf numFmtId="2" fontId="0" fillId="0" borderId="20" xfId="1" applyNumberFormat="1" applyFont="1" applyFill="1" applyBorder="1" applyProtection="1">
      <protection locked="0"/>
    </xf>
    <xf numFmtId="0" fontId="6" fillId="19" borderId="20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20" borderId="20" xfId="1" applyFont="1" applyFill="1" applyBorder="1" applyAlignment="1">
      <alignment horizont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20" borderId="20" xfId="1" applyFont="1" applyFill="1" applyBorder="1" applyAlignment="1">
      <alignment horizontal="center" vertical="center" wrapText="1"/>
    </xf>
    <xf numFmtId="2" fontId="6" fillId="19" borderId="20" xfId="1" applyNumberFormat="1" applyFont="1" applyFill="1" applyBorder="1" applyAlignment="1">
      <alignment horizontal="center" wrapText="1"/>
    </xf>
    <xf numFmtId="0" fontId="4" fillId="21" borderId="20" xfId="4" applyFont="1" applyFill="1" applyBorder="1" applyAlignment="1" applyProtection="1">
      <alignment horizontal="center" vertical="center"/>
      <protection locked="0"/>
    </xf>
    <xf numFmtId="0" fontId="4" fillId="2" borderId="0" xfId="4" applyFont="1" applyFill="1" applyBorder="1" applyAlignment="1" applyProtection="1">
      <alignment horizontal="center" vertical="center"/>
      <protection locked="0"/>
    </xf>
    <xf numFmtId="2" fontId="20" fillId="0" borderId="22" xfId="0" applyNumberFormat="1" applyFont="1" applyFill="1" applyBorder="1" applyAlignment="1" applyProtection="1">
      <alignment horizontal="center"/>
      <protection locked="0"/>
    </xf>
    <xf numFmtId="0" fontId="4" fillId="2" borderId="20" xfId="4" applyFont="1" applyFill="1" applyBorder="1" applyAlignment="1" applyProtection="1">
      <alignment horizontal="center" vertical="center"/>
      <protection locked="0"/>
    </xf>
    <xf numFmtId="0" fontId="4" fillId="12" borderId="20" xfId="4" applyFont="1" applyFill="1" applyBorder="1" applyAlignment="1" applyProtection="1">
      <alignment horizontal="center" vertical="center"/>
      <protection locked="0"/>
    </xf>
    <xf numFmtId="0" fontId="4" fillId="13" borderId="20" xfId="4" applyFont="1" applyFill="1" applyBorder="1" applyAlignment="1" applyProtection="1">
      <alignment horizontal="center" vertical="center"/>
      <protection locked="0"/>
    </xf>
    <xf numFmtId="0" fontId="4" fillId="14" borderId="20" xfId="4" applyFont="1" applyFill="1" applyBorder="1" applyAlignment="1" applyProtection="1">
      <alignment horizontal="center" vertical="center"/>
      <protection locked="0"/>
    </xf>
    <xf numFmtId="0" fontId="12" fillId="20" borderId="20" xfId="1" applyFont="1" applyFill="1" applyBorder="1" applyAlignment="1">
      <alignment horizontal="center" vertical="center" wrapText="1"/>
    </xf>
    <xf numFmtId="0" fontId="21" fillId="20" borderId="20" xfId="1" applyFont="1" applyFill="1" applyBorder="1" applyAlignment="1">
      <alignment horizontal="center" wrapText="1"/>
    </xf>
    <xf numFmtId="0" fontId="4" fillId="13" borderId="10" xfId="4" applyFont="1" applyFill="1" applyBorder="1" applyAlignment="1" applyProtection="1">
      <alignment horizontal="center" vertical="center"/>
      <protection locked="0"/>
    </xf>
    <xf numFmtId="0" fontId="4" fillId="2" borderId="21" xfId="4" applyFont="1" applyFill="1" applyBorder="1" applyAlignment="1" applyProtection="1">
      <alignment horizontal="center" vertical="center"/>
      <protection locked="0"/>
    </xf>
    <xf numFmtId="49" fontId="22" fillId="7" borderId="17" xfId="1" applyNumberFormat="1" applyFont="1" applyFill="1" applyBorder="1" applyProtection="1">
      <protection locked="0"/>
    </xf>
    <xf numFmtId="49" fontId="16" fillId="0" borderId="17" xfId="5" applyNumberFormat="1" applyFont="1" applyFill="1" applyBorder="1" applyAlignment="1">
      <alignment horizontal="center" vertical="center"/>
    </xf>
    <xf numFmtId="2" fontId="16" fillId="19" borderId="17" xfId="1" applyNumberFormat="1" applyFont="1" applyFill="1" applyBorder="1" applyAlignment="1">
      <alignment horizontal="center" wrapText="1"/>
    </xf>
    <xf numFmtId="0" fontId="16" fillId="20" borderId="17" xfId="1" applyFont="1" applyFill="1" applyBorder="1" applyAlignment="1">
      <alignment horizontal="center" wrapText="1"/>
    </xf>
    <xf numFmtId="0" fontId="4" fillId="20" borderId="17" xfId="1" applyFont="1" applyFill="1" applyBorder="1" applyAlignment="1" applyProtection="1">
      <alignment horizontal="center" vertical="center" wrapText="1"/>
      <protection locked="0"/>
    </xf>
    <xf numFmtId="17" fontId="16" fillId="20" borderId="17" xfId="1" applyNumberFormat="1" applyFont="1" applyFill="1" applyBorder="1" applyAlignment="1">
      <alignment horizontal="center" wrapText="1"/>
    </xf>
    <xf numFmtId="0" fontId="4" fillId="20" borderId="17" xfId="1" applyFont="1" applyFill="1" applyBorder="1" applyAlignment="1">
      <alignment horizontal="center" wrapText="1"/>
    </xf>
    <xf numFmtId="0" fontId="4" fillId="2" borderId="17" xfId="4" applyFont="1" applyFill="1" applyBorder="1" applyAlignment="1" applyProtection="1">
      <alignment horizontal="center" vertical="center"/>
      <protection locked="0"/>
    </xf>
    <xf numFmtId="0" fontId="4" fillId="17" borderId="3" xfId="4" applyFont="1" applyFill="1" applyBorder="1" applyAlignment="1" applyProtection="1">
      <alignment horizontal="center" vertical="center"/>
      <protection locked="0"/>
    </xf>
    <xf numFmtId="0" fontId="12" fillId="20" borderId="17" xfId="1" applyFont="1" applyFill="1" applyBorder="1" applyAlignment="1" applyProtection="1">
      <alignment horizontal="center" vertical="center" wrapText="1"/>
      <protection locked="0"/>
    </xf>
    <xf numFmtId="0" fontId="4" fillId="2" borderId="18" xfId="4" applyFont="1" applyFill="1" applyBorder="1" applyAlignment="1" applyProtection="1">
      <alignment horizontal="center" vertical="center"/>
      <protection locked="0"/>
    </xf>
    <xf numFmtId="1" fontId="16" fillId="0" borderId="20" xfId="1" applyNumberFormat="1" applyFont="1" applyFill="1" applyBorder="1" applyAlignment="1">
      <alignment horizontal="center" vertical="center" wrapText="1"/>
    </xf>
    <xf numFmtId="2" fontId="16" fillId="0" borderId="20" xfId="1" applyNumberFormat="1" applyFont="1" applyFill="1" applyBorder="1" applyAlignment="1">
      <alignment horizontal="center" vertical="center" wrapText="1"/>
    </xf>
    <xf numFmtId="2" fontId="16" fillId="19" borderId="20" xfId="1" applyNumberFormat="1" applyFont="1" applyFill="1" applyBorder="1" applyAlignment="1">
      <alignment horizontal="center" wrapText="1"/>
    </xf>
    <xf numFmtId="0" fontId="16" fillId="20" borderId="20" xfId="1" applyFont="1" applyFill="1" applyBorder="1" applyAlignment="1">
      <alignment horizontal="center" wrapText="1"/>
    </xf>
    <xf numFmtId="1" fontId="4" fillId="20" borderId="20" xfId="1" applyNumberFormat="1" applyFont="1" applyFill="1" applyBorder="1" applyAlignment="1" applyProtection="1">
      <alignment horizontal="center" vertical="center" wrapText="1"/>
      <protection locked="0"/>
    </xf>
    <xf numFmtId="2" fontId="16" fillId="20" borderId="20" xfId="1" applyNumberFormat="1" applyFont="1" applyFill="1" applyBorder="1" applyAlignment="1">
      <alignment horizontal="center" wrapText="1"/>
    </xf>
    <xf numFmtId="0" fontId="4" fillId="20" borderId="20" xfId="1" applyFont="1" applyFill="1" applyBorder="1" applyAlignment="1" applyProtection="1">
      <alignment horizontal="center" wrapText="1"/>
      <protection locked="0"/>
    </xf>
    <xf numFmtId="0" fontId="4" fillId="17" borderId="20" xfId="4" applyFont="1" applyFill="1" applyBorder="1" applyAlignment="1" applyProtection="1">
      <alignment horizontal="center" vertical="center"/>
      <protection locked="0"/>
    </xf>
    <xf numFmtId="0" fontId="4" fillId="2" borderId="10" xfId="4" applyFont="1" applyFill="1" applyBorder="1" applyAlignment="1" applyProtection="1">
      <alignment horizontal="center" vertical="center"/>
      <protection locked="0"/>
    </xf>
    <xf numFmtId="2" fontId="20" fillId="0" borderId="20" xfId="0" applyNumberFormat="1" applyFont="1" applyFill="1" applyBorder="1" applyAlignment="1" applyProtection="1">
      <alignment horizontal="center"/>
      <protection locked="0"/>
    </xf>
    <xf numFmtId="1" fontId="12" fillId="20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17" borderId="21" xfId="4" applyFont="1" applyFill="1" applyBorder="1" applyAlignment="1" applyProtection="1">
      <alignment horizontal="center" vertical="center"/>
      <protection locked="0"/>
    </xf>
    <xf numFmtId="0" fontId="22" fillId="0" borderId="17" xfId="1" applyFont="1" applyFill="1" applyBorder="1" applyAlignment="1">
      <alignment vertical="center"/>
    </xf>
    <xf numFmtId="2" fontId="6" fillId="0" borderId="17" xfId="1" applyNumberFormat="1" applyFont="1" applyFill="1" applyBorder="1" applyAlignment="1">
      <alignment horizontal="center" vertical="center" wrapText="1"/>
    </xf>
    <xf numFmtId="2" fontId="6" fillId="23" borderId="17" xfId="1" applyNumberFormat="1" applyFont="1" applyFill="1" applyBorder="1" applyAlignment="1">
      <alignment horizontal="center" vertical="center" wrapText="1"/>
    </xf>
    <xf numFmtId="49" fontId="6" fillId="0" borderId="17" xfId="1" applyNumberFormat="1" applyFont="1" applyFill="1" applyBorder="1" applyAlignment="1">
      <alignment horizontal="center" wrapText="1"/>
    </xf>
    <xf numFmtId="0" fontId="25" fillId="20" borderId="17" xfId="1" applyFont="1" applyFill="1" applyBorder="1" applyAlignment="1" applyProtection="1">
      <alignment horizontal="center" vertical="center" wrapText="1"/>
      <protection locked="0"/>
    </xf>
    <xf numFmtId="2" fontId="6" fillId="4" borderId="22" xfId="1" applyNumberFormat="1" applyFont="1" applyFill="1" applyBorder="1" applyAlignment="1">
      <alignment horizontal="center" wrapText="1"/>
    </xf>
    <xf numFmtId="0" fontId="25" fillId="20" borderId="17" xfId="1" applyFont="1" applyFill="1" applyBorder="1" applyAlignment="1">
      <alignment horizontal="center" wrapText="1"/>
    </xf>
    <xf numFmtId="0" fontId="12" fillId="20" borderId="17" xfId="1" applyFont="1" applyFill="1" applyBorder="1" applyAlignment="1">
      <alignment horizontal="center" wrapText="1"/>
    </xf>
    <xf numFmtId="0" fontId="4" fillId="0" borderId="0" xfId="4" applyFont="1" applyFill="1" applyBorder="1" applyProtection="1">
      <protection locked="0"/>
    </xf>
    <xf numFmtId="0" fontId="22" fillId="0" borderId="22" xfId="1" applyFont="1" applyFill="1" applyBorder="1" applyAlignment="1">
      <alignment vertical="center"/>
    </xf>
    <xf numFmtId="2" fontId="6" fillId="0" borderId="22" xfId="1" applyNumberFormat="1" applyFont="1" applyFill="1" applyBorder="1" applyAlignment="1">
      <alignment horizontal="center" vertical="center" wrapText="1"/>
    </xf>
    <xf numFmtId="0" fontId="12" fillId="2" borderId="22" xfId="1" applyFont="1" applyFill="1" applyBorder="1" applyProtection="1">
      <protection locked="0"/>
    </xf>
    <xf numFmtId="2" fontId="6" fillId="23" borderId="22" xfId="1" applyNumberFormat="1" applyFont="1" applyFill="1" applyBorder="1" applyAlignment="1">
      <alignment horizontal="center" vertical="center" wrapText="1"/>
    </xf>
    <xf numFmtId="0" fontId="25" fillId="20" borderId="22" xfId="1" applyFont="1" applyFill="1" applyBorder="1" applyAlignment="1">
      <alignment horizontal="center" vertical="center" wrapText="1"/>
    </xf>
    <xf numFmtId="0" fontId="6" fillId="20" borderId="22" xfId="1" applyFont="1" applyFill="1" applyBorder="1" applyAlignment="1">
      <alignment horizontal="center" wrapText="1"/>
    </xf>
    <xf numFmtId="2" fontId="24" fillId="24" borderId="22" xfId="1" applyNumberFormat="1" applyFont="1" applyFill="1" applyBorder="1" applyAlignment="1">
      <alignment horizontal="center" wrapText="1"/>
    </xf>
    <xf numFmtId="1" fontId="4" fillId="0" borderId="0" xfId="4" applyNumberFormat="1" applyFont="1" applyFill="1" applyBorder="1" applyProtection="1">
      <protection locked="0"/>
    </xf>
    <xf numFmtId="0" fontId="4" fillId="17" borderId="22" xfId="4" applyFont="1" applyFill="1" applyBorder="1" applyAlignment="1" applyProtection="1">
      <alignment horizontal="center" vertical="center"/>
      <protection locked="0"/>
    </xf>
    <xf numFmtId="0" fontId="4" fillId="2" borderId="6" xfId="4" applyFont="1" applyFill="1" applyBorder="1" applyAlignment="1" applyProtection="1">
      <alignment horizontal="center" vertical="center"/>
      <protection locked="0"/>
    </xf>
    <xf numFmtId="0" fontId="4" fillId="12" borderId="22" xfId="4" applyFont="1" applyFill="1" applyBorder="1" applyAlignment="1" applyProtection="1">
      <alignment horizontal="center" vertical="center"/>
      <protection locked="0"/>
    </xf>
    <xf numFmtId="0" fontId="4" fillId="13" borderId="22" xfId="4" applyFont="1" applyFill="1" applyBorder="1" applyAlignment="1" applyProtection="1">
      <alignment horizontal="center" vertical="center"/>
      <protection locked="0"/>
    </xf>
    <xf numFmtId="0" fontId="4" fillId="14" borderId="22" xfId="4" applyFont="1" applyFill="1" applyBorder="1" applyAlignment="1" applyProtection="1">
      <alignment horizontal="center" vertical="center"/>
      <protection locked="0"/>
    </xf>
    <xf numFmtId="0" fontId="12" fillId="20" borderId="22" xfId="1" applyFont="1" applyFill="1" applyBorder="1" applyAlignment="1">
      <alignment horizontal="center" wrapText="1"/>
    </xf>
    <xf numFmtId="0" fontId="12" fillId="20" borderId="22" xfId="1" applyFont="1" applyFill="1" applyBorder="1" applyAlignment="1">
      <alignment horizontal="center" vertical="center" wrapText="1"/>
    </xf>
    <xf numFmtId="0" fontId="4" fillId="13" borderId="6" xfId="4" applyFont="1" applyFill="1" applyBorder="1" applyAlignment="1" applyProtection="1">
      <alignment horizontal="center" vertical="center"/>
      <protection locked="0"/>
    </xf>
    <xf numFmtId="0" fontId="4" fillId="17" borderId="23" xfId="4" applyFont="1" applyFill="1" applyBorder="1" applyAlignment="1" applyProtection="1">
      <alignment horizontal="center" vertical="center"/>
      <protection locked="0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20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64" fontId="25" fillId="20" borderId="22" xfId="1" applyNumberFormat="1" applyFont="1" applyFill="1" applyBorder="1" applyAlignment="1">
      <alignment horizontal="center" wrapText="1"/>
    </xf>
    <xf numFmtId="1" fontId="6" fillId="4" borderId="22" xfId="1" applyNumberFormat="1" applyFont="1" applyFill="1" applyBorder="1" applyAlignment="1">
      <alignment horizontal="center" wrapText="1"/>
    </xf>
    <xf numFmtId="164" fontId="6" fillId="20" borderId="22" xfId="1" applyNumberFormat="1" applyFont="1" applyFill="1" applyBorder="1" applyAlignment="1">
      <alignment horizont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" fontId="6" fillId="0" borderId="20" xfId="1" applyNumberFormat="1" applyFont="1" applyFill="1" applyBorder="1" applyAlignment="1">
      <alignment horizontal="center" wrapText="1"/>
    </xf>
    <xf numFmtId="2" fontId="6" fillId="0" borderId="20" xfId="1" applyNumberFormat="1" applyFont="1" applyFill="1" applyBorder="1" applyAlignment="1">
      <alignment horizontal="center" vertical="center" wrapText="1"/>
    </xf>
    <xf numFmtId="164" fontId="6" fillId="20" borderId="20" xfId="1" applyNumberFormat="1" applyFont="1" applyFill="1" applyBorder="1" applyAlignment="1">
      <alignment horizontal="center" wrapText="1"/>
    </xf>
    <xf numFmtId="164" fontId="12" fillId="20" borderId="20" xfId="1" applyNumberFormat="1" applyFont="1" applyFill="1" applyBorder="1" applyAlignment="1">
      <alignment horizontal="center" wrapText="1"/>
    </xf>
    <xf numFmtId="0" fontId="19" fillId="7" borderId="17" xfId="5" applyFont="1" applyFill="1" applyBorder="1" applyAlignment="1">
      <alignment horizontal="left" vertical="center"/>
    </xf>
    <xf numFmtId="2" fontId="16" fillId="25" borderId="17" xfId="1" applyNumberFormat="1" applyFont="1" applyFill="1" applyBorder="1" applyAlignment="1">
      <alignment horizontal="center" wrapText="1"/>
    </xf>
    <xf numFmtId="2" fontId="24" fillId="4" borderId="17" xfId="1" applyNumberFormat="1" applyFont="1" applyFill="1" applyBorder="1" applyAlignment="1">
      <alignment horizontal="center" vertical="center" wrapText="1"/>
    </xf>
    <xf numFmtId="0" fontId="24" fillId="20" borderId="17" xfId="1" applyFont="1" applyFill="1" applyBorder="1" applyAlignment="1">
      <alignment horizontal="center" wrapText="1"/>
    </xf>
    <xf numFmtId="0" fontId="6" fillId="25" borderId="17" xfId="1" applyFont="1" applyFill="1" applyBorder="1" applyAlignment="1">
      <alignment horizontal="center" vertical="center" wrapText="1"/>
    </xf>
    <xf numFmtId="0" fontId="16" fillId="25" borderId="17" xfId="1" applyFont="1" applyFill="1" applyBorder="1" applyAlignment="1" applyProtection="1">
      <alignment horizontal="center" wrapText="1"/>
      <protection locked="0"/>
    </xf>
    <xf numFmtId="2" fontId="20" fillId="26" borderId="17" xfId="0" applyNumberFormat="1" applyFont="1" applyFill="1" applyBorder="1" applyAlignment="1" applyProtection="1">
      <alignment horizontal="center"/>
      <protection locked="0"/>
    </xf>
    <xf numFmtId="0" fontId="12" fillId="25" borderId="17" xfId="1" applyFont="1" applyFill="1" applyBorder="1" applyAlignment="1" applyProtection="1">
      <alignment horizontal="center" wrapText="1"/>
      <protection locked="0"/>
    </xf>
    <xf numFmtId="0" fontId="26" fillId="20" borderId="17" xfId="1" applyFont="1" applyFill="1" applyBorder="1" applyAlignment="1">
      <alignment horizontal="center" wrapText="1"/>
    </xf>
    <xf numFmtId="2" fontId="16" fillId="25" borderId="20" xfId="1" applyNumberFormat="1" applyFont="1" applyFill="1" applyBorder="1" applyAlignment="1">
      <alignment horizontal="center" wrapText="1"/>
    </xf>
    <xf numFmtId="164" fontId="6" fillId="0" borderId="20" xfId="1" applyNumberFormat="1" applyFont="1" applyFill="1" applyBorder="1" applyAlignment="1">
      <alignment horizontal="center" wrapText="1"/>
    </xf>
    <xf numFmtId="164" fontId="0" fillId="4" borderId="20" xfId="1" applyNumberFormat="1" applyFont="1" applyFill="1" applyBorder="1" applyAlignment="1">
      <alignment horizontal="center" vertical="center" wrapText="1"/>
    </xf>
    <xf numFmtId="0" fontId="6" fillId="25" borderId="20" xfId="1" applyFont="1" applyFill="1" applyBorder="1" applyAlignment="1">
      <alignment horizontal="center" wrapText="1"/>
    </xf>
    <xf numFmtId="0" fontId="16" fillId="25" borderId="20" xfId="1" applyFont="1" applyFill="1" applyBorder="1" applyAlignment="1" applyProtection="1">
      <alignment horizontal="center" wrapText="1"/>
      <protection locked="0"/>
    </xf>
    <xf numFmtId="0" fontId="12" fillId="25" borderId="20" xfId="1" applyFont="1" applyFill="1" applyBorder="1" applyAlignment="1" applyProtection="1">
      <alignment horizontal="center" wrapText="1"/>
      <protection locked="0"/>
    </xf>
    <xf numFmtId="0" fontId="19" fillId="8" borderId="17" xfId="5" applyFont="1" applyFill="1" applyBorder="1" applyAlignment="1">
      <alignment horizontal="left" vertical="center"/>
    </xf>
    <xf numFmtId="2" fontId="6" fillId="17" borderId="17" xfId="1" applyNumberFormat="1" applyFont="1" applyFill="1" applyBorder="1" applyAlignment="1">
      <alignment horizontal="center" vertical="center" wrapText="1"/>
    </xf>
    <xf numFmtId="2" fontId="6" fillId="19" borderId="17" xfId="1" applyNumberFormat="1" applyFont="1" applyFill="1" applyBorder="1" applyAlignment="1">
      <alignment horizontal="center" vertical="center" wrapText="1"/>
    </xf>
    <xf numFmtId="2" fontId="6" fillId="4" borderId="17" xfId="1" applyNumberFormat="1" applyFont="1" applyFill="1" applyBorder="1" applyAlignment="1">
      <alignment horizontal="center" vertical="center" wrapText="1"/>
    </xf>
    <xf numFmtId="0" fontId="6" fillId="20" borderId="20" xfId="1" applyFont="1" applyFill="1" applyBorder="1" applyAlignment="1" applyProtection="1">
      <alignment horizontal="center" wrapText="1"/>
      <protection locked="0"/>
    </xf>
    <xf numFmtId="0" fontId="6" fillId="19" borderId="20" xfId="1" applyFont="1" applyFill="1" applyBorder="1" applyAlignment="1" applyProtection="1">
      <alignment horizontal="center" wrapText="1"/>
      <protection locked="0"/>
    </xf>
    <xf numFmtId="0" fontId="12" fillId="20" borderId="20" xfId="1" applyFont="1" applyFill="1" applyBorder="1" applyAlignment="1">
      <alignment horizontal="center" wrapText="1"/>
    </xf>
    <xf numFmtId="0" fontId="21" fillId="20" borderId="20" xfId="1" applyFont="1" applyFill="1" applyBorder="1" applyAlignment="1" applyProtection="1">
      <alignment horizontal="center" wrapText="1"/>
      <protection locked="0"/>
    </xf>
    <xf numFmtId="0" fontId="4" fillId="18" borderId="1" xfId="1" applyFont="1" applyFill="1" applyBorder="1" applyAlignment="1" applyProtection="1">
      <alignment horizontal="center" vertical="center"/>
      <protection locked="0"/>
    </xf>
    <xf numFmtId="0" fontId="4" fillId="18" borderId="0" xfId="4" applyFont="1" applyFill="1" applyBorder="1" applyProtection="1">
      <protection locked="0"/>
    </xf>
    <xf numFmtId="0" fontId="6" fillId="18" borderId="17" xfId="4" applyFont="1" applyFill="1" applyBorder="1" applyAlignment="1" applyProtection="1">
      <alignment horizontal="center" wrapText="1"/>
      <protection locked="0"/>
    </xf>
    <xf numFmtId="1" fontId="4" fillId="18" borderId="0" xfId="4" applyNumberFormat="1" applyFont="1" applyFill="1" applyBorder="1" applyProtection="1">
      <protection locked="0"/>
    </xf>
    <xf numFmtId="0" fontId="4" fillId="18" borderId="17" xfId="4" applyFont="1" applyFill="1" applyBorder="1" applyAlignment="1" applyProtection="1">
      <alignment horizontal="center" vertical="center"/>
      <protection locked="0"/>
    </xf>
    <xf numFmtId="0" fontId="4" fillId="18" borderId="3" xfId="4" applyFont="1" applyFill="1" applyBorder="1" applyAlignment="1" applyProtection="1">
      <alignment horizontal="center" vertical="center"/>
      <protection locked="0"/>
    </xf>
    <xf numFmtId="0" fontId="12" fillId="18" borderId="19" xfId="1" applyFont="1" applyFill="1" applyBorder="1" applyAlignment="1">
      <alignment horizontal="center"/>
    </xf>
    <xf numFmtId="0" fontId="4" fillId="18" borderId="18" xfId="4" applyFont="1" applyFill="1" applyBorder="1" applyAlignment="1" applyProtection="1">
      <alignment horizontal="center" vertical="center"/>
      <protection locked="0"/>
    </xf>
    <xf numFmtId="0" fontId="4" fillId="27" borderId="1" xfId="1" applyFont="1" applyFill="1" applyBorder="1" applyAlignment="1" applyProtection="1">
      <alignment horizontal="center" vertical="center"/>
      <protection locked="0"/>
    </xf>
    <xf numFmtId="0" fontId="22" fillId="28" borderId="17" xfId="1" applyFont="1" applyFill="1" applyBorder="1" applyAlignment="1">
      <alignment vertical="center"/>
    </xf>
    <xf numFmtId="2" fontId="6" fillId="4" borderId="17" xfId="1" applyNumberFormat="1" applyFont="1" applyFill="1" applyBorder="1" applyAlignment="1">
      <alignment horizontal="center" wrapText="1"/>
    </xf>
    <xf numFmtId="2" fontId="6" fillId="0" borderId="17" xfId="1" applyNumberFormat="1" applyFont="1" applyFill="1" applyBorder="1" applyAlignment="1">
      <alignment horizontal="center" wrapText="1"/>
    </xf>
    <xf numFmtId="0" fontId="6" fillId="15" borderId="17" xfId="4" applyFont="1" applyFill="1" applyBorder="1" applyAlignment="1" applyProtection="1">
      <alignment horizontal="center" wrapText="1"/>
      <protection locked="0"/>
    </xf>
    <xf numFmtId="0" fontId="6" fillId="20" borderId="17" xfId="1" applyFont="1" applyFill="1" applyBorder="1" applyAlignment="1" applyProtection="1">
      <alignment horizontal="center" wrapText="1"/>
      <protection locked="0"/>
    </xf>
    <xf numFmtId="2" fontId="6" fillId="15" borderId="17" xfId="1" applyNumberFormat="1" applyFont="1" applyFill="1" applyBorder="1" applyAlignment="1">
      <alignment horizontal="center" wrapText="1"/>
    </xf>
    <xf numFmtId="2" fontId="20" fillId="22" borderId="22" xfId="0" applyNumberFormat="1" applyFont="1" applyFill="1" applyBorder="1" applyAlignment="1" applyProtection="1">
      <alignment horizontal="center"/>
      <protection locked="0"/>
    </xf>
    <xf numFmtId="0" fontId="21" fillId="15" borderId="17" xfId="4" applyFont="1" applyFill="1" applyBorder="1" applyAlignment="1" applyProtection="1">
      <alignment horizontal="center" wrapText="1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6" fillId="4" borderId="20" xfId="1" applyFont="1" applyFill="1" applyBorder="1" applyAlignment="1" applyProtection="1">
      <alignment horizontal="center" wrapText="1"/>
      <protection locked="0"/>
    </xf>
    <xf numFmtId="0" fontId="6" fillId="2" borderId="20" xfId="1" applyFont="1" applyFill="1" applyBorder="1" applyAlignment="1" applyProtection="1">
      <alignment horizontal="center" wrapText="1"/>
      <protection locked="0"/>
    </xf>
    <xf numFmtId="0" fontId="6" fillId="15" borderId="22" xfId="1" applyFont="1" applyFill="1" applyBorder="1" applyAlignment="1">
      <alignment horizontal="center" vertical="center" wrapText="1"/>
    </xf>
    <xf numFmtId="0" fontId="6" fillId="15" borderId="20" xfId="1" applyFont="1" applyFill="1" applyBorder="1" applyAlignment="1" applyProtection="1">
      <alignment horizontal="center" wrapText="1"/>
      <protection locked="0"/>
    </xf>
    <xf numFmtId="0" fontId="6" fillId="15" borderId="20" xfId="4" applyFont="1" applyFill="1" applyBorder="1" applyAlignment="1" applyProtection="1">
      <alignment horizontal="center" wrapText="1"/>
      <protection locked="0"/>
    </xf>
    <xf numFmtId="0" fontId="21" fillId="15" borderId="22" xfId="1" applyFont="1" applyFill="1" applyBorder="1" applyAlignment="1">
      <alignment horizontal="center" vertical="center" wrapText="1"/>
    </xf>
    <xf numFmtId="0" fontId="4" fillId="2" borderId="0" xfId="4" applyFont="1" applyFill="1" applyBorder="1" applyAlignment="1" applyProtection="1">
      <alignment horizontal="center"/>
      <protection locked="0"/>
    </xf>
    <xf numFmtId="0" fontId="22" fillId="8" borderId="17" xfId="1" applyFont="1" applyFill="1" applyBorder="1" applyAlignment="1">
      <alignment vertical="center"/>
    </xf>
    <xf numFmtId="2" fontId="24" fillId="0" borderId="17" xfId="1" applyNumberFormat="1" applyFont="1" applyFill="1" applyBorder="1" applyAlignment="1">
      <alignment horizontal="center" wrapText="1"/>
    </xf>
    <xf numFmtId="0" fontId="4" fillId="0" borderId="17" xfId="4" applyFont="1" applyFill="1" applyBorder="1" applyAlignment="1" applyProtection="1">
      <alignment horizontal="center" vertical="center"/>
      <protection locked="0"/>
    </xf>
    <xf numFmtId="2" fontId="19" fillId="0" borderId="22" xfId="1" applyNumberFormat="1" applyFont="1" applyFill="1" applyBorder="1" applyProtection="1">
      <protection locked="0"/>
    </xf>
    <xf numFmtId="0" fontId="4" fillId="0" borderId="22" xfId="4" applyFont="1" applyFill="1" applyBorder="1" applyAlignment="1" applyProtection="1">
      <alignment horizontal="center" vertical="center"/>
      <protection locked="0"/>
    </xf>
    <xf numFmtId="0" fontId="21" fillId="20" borderId="22" xfId="1" applyFont="1" applyFill="1" applyBorder="1" applyAlignment="1">
      <alignment horizontal="center" wrapText="1"/>
    </xf>
    <xf numFmtId="0" fontId="4" fillId="0" borderId="20" xfId="4" applyFont="1" applyFill="1" applyBorder="1" applyAlignment="1" applyProtection="1">
      <alignment horizontal="center" vertical="center"/>
      <protection locked="0"/>
    </xf>
    <xf numFmtId="0" fontId="21" fillId="20" borderId="20" xfId="1" applyFont="1" applyFill="1" applyBorder="1" applyAlignment="1">
      <alignment horizontal="center" vertical="center" wrapText="1"/>
    </xf>
    <xf numFmtId="49" fontId="6" fillId="4" borderId="17" xfId="5" applyNumberFormat="1" applyFont="1" applyFill="1" applyBorder="1" applyAlignment="1">
      <alignment horizontal="center" vertical="center"/>
    </xf>
    <xf numFmtId="17" fontId="6" fillId="20" borderId="17" xfId="1" applyNumberFormat="1" applyFont="1" applyFill="1" applyBorder="1" applyAlignment="1">
      <alignment horizontal="center" wrapText="1"/>
    </xf>
    <xf numFmtId="0" fontId="6" fillId="20" borderId="17" xfId="1" applyFont="1" applyFill="1" applyBorder="1" applyAlignment="1" applyProtection="1">
      <alignment horizontal="center" vertical="center" wrapText="1"/>
      <protection locked="0"/>
    </xf>
    <xf numFmtId="17" fontId="4" fillId="20" borderId="17" xfId="1" applyNumberFormat="1" applyFont="1" applyFill="1" applyBorder="1" applyAlignment="1" applyProtection="1">
      <alignment horizontal="center" wrapText="1"/>
      <protection locked="0"/>
    </xf>
    <xf numFmtId="17" fontId="21" fillId="20" borderId="17" xfId="1" applyNumberFormat="1" applyFont="1" applyFill="1" applyBorder="1" applyAlignment="1">
      <alignment horizontal="center" wrapText="1"/>
    </xf>
    <xf numFmtId="1" fontId="6" fillId="0" borderId="20" xfId="5" applyNumberFormat="1" applyFont="1" applyFill="1" applyBorder="1" applyAlignment="1">
      <alignment horizontal="center" vertical="center"/>
    </xf>
    <xf numFmtId="1" fontId="6" fillId="4" borderId="20" xfId="5" applyNumberFormat="1" applyFont="1" applyFill="1" applyBorder="1" applyAlignment="1">
      <alignment horizontal="center" vertical="center"/>
    </xf>
    <xf numFmtId="17" fontId="6" fillId="20" borderId="20" xfId="1" applyNumberFormat="1" applyFont="1" applyFill="1" applyBorder="1" applyAlignment="1">
      <alignment horizontal="center" wrapText="1"/>
    </xf>
    <xf numFmtId="1" fontId="6" fillId="20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5" applyNumberFormat="1" applyFont="1" applyFill="1" applyBorder="1" applyAlignment="1">
      <alignment horizontal="center" vertical="center"/>
    </xf>
    <xf numFmtId="17" fontId="21" fillId="20" borderId="20" xfId="1" applyNumberFormat="1" applyFont="1" applyFill="1" applyBorder="1" applyAlignment="1">
      <alignment horizontal="center" wrapText="1"/>
    </xf>
    <xf numFmtId="0" fontId="22" fillId="7" borderId="17" xfId="1" applyFont="1" applyFill="1" applyBorder="1" applyAlignment="1">
      <alignment vertical="center"/>
    </xf>
    <xf numFmtId="0" fontId="21" fillId="20" borderId="17" xfId="1" applyFont="1" applyFill="1" applyBorder="1" applyAlignment="1" applyProtection="1">
      <alignment horizontal="center" wrapText="1"/>
      <protection locked="0"/>
    </xf>
    <xf numFmtId="0" fontId="12" fillId="20" borderId="17" xfId="1" applyFont="1" applyFill="1" applyBorder="1" applyAlignment="1" applyProtection="1">
      <alignment horizontal="center" wrapText="1"/>
      <protection locked="0"/>
    </xf>
    <xf numFmtId="0" fontId="21" fillId="20" borderId="17" xfId="1" applyFont="1" applyFill="1" applyBorder="1" applyAlignment="1">
      <alignment horizontal="center" vertical="center" wrapText="1"/>
    </xf>
    <xf numFmtId="0" fontId="12" fillId="20" borderId="20" xfId="1" applyFont="1" applyFill="1" applyBorder="1" applyAlignment="1" applyProtection="1">
      <alignment horizontal="center" wrapText="1"/>
      <protection locked="0"/>
    </xf>
    <xf numFmtId="1" fontId="21" fillId="20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29" borderId="1" xfId="1" applyFont="1" applyFill="1" applyBorder="1" applyAlignment="1" applyProtection="1">
      <alignment horizontal="center" vertical="center"/>
      <protection locked="0"/>
    </xf>
    <xf numFmtId="0" fontId="4" fillId="29" borderId="0" xfId="4" applyFont="1" applyFill="1" applyBorder="1" applyProtection="1">
      <protection locked="0"/>
    </xf>
    <xf numFmtId="49" fontId="19" fillId="29" borderId="19" xfId="1" applyNumberFormat="1" applyFont="1" applyFill="1" applyBorder="1" applyProtection="1">
      <protection locked="0"/>
    </xf>
    <xf numFmtId="0" fontId="4" fillId="29" borderId="19" xfId="1" applyFont="1" applyFill="1" applyBorder="1" applyAlignment="1">
      <alignment horizontal="center"/>
    </xf>
    <xf numFmtId="1" fontId="4" fillId="29" borderId="0" xfId="4" applyNumberFormat="1" applyFont="1" applyFill="1" applyBorder="1" applyProtection="1">
      <protection locked="0"/>
    </xf>
    <xf numFmtId="0" fontId="4" fillId="29" borderId="17" xfId="4" applyFont="1" applyFill="1" applyBorder="1" applyAlignment="1" applyProtection="1">
      <alignment horizontal="center" vertical="center"/>
      <protection locked="0"/>
    </xf>
    <xf numFmtId="0" fontId="4" fillId="29" borderId="3" xfId="4" applyFont="1" applyFill="1" applyBorder="1" applyAlignment="1" applyProtection="1">
      <alignment horizontal="center" vertical="center"/>
      <protection locked="0"/>
    </xf>
    <xf numFmtId="0" fontId="4" fillId="29" borderId="18" xfId="4" applyFont="1" applyFill="1" applyBorder="1" applyAlignment="1" applyProtection="1">
      <alignment horizontal="center" vertical="center"/>
      <protection locked="0"/>
    </xf>
    <xf numFmtId="49" fontId="19" fillId="0" borderId="17" xfId="1" applyNumberFormat="1" applyFont="1" applyFill="1" applyBorder="1" applyAlignment="1" applyProtection="1">
      <alignment horizontal="center"/>
      <protection locked="0"/>
    </xf>
    <xf numFmtId="2" fontId="6" fillId="30" borderId="17" xfId="1" applyNumberFormat="1" applyFont="1" applyFill="1" applyBorder="1" applyAlignment="1">
      <alignment horizontal="center" vertical="center" wrapText="1"/>
    </xf>
    <xf numFmtId="49" fontId="16" fillId="0" borderId="17" xfId="1" applyNumberFormat="1" applyFont="1" applyFill="1" applyBorder="1" applyAlignment="1">
      <alignment horizontal="center" wrapText="1"/>
    </xf>
    <xf numFmtId="0" fontId="25" fillId="20" borderId="17" xfId="1" applyFont="1" applyFill="1" applyBorder="1" applyAlignment="1" applyProtection="1">
      <alignment horizontal="center" wrapText="1"/>
      <protection locked="0"/>
    </xf>
    <xf numFmtId="0" fontId="4" fillId="31" borderId="0" xfId="4" applyFont="1" applyFill="1" applyBorder="1" applyProtection="1">
      <protection locked="0"/>
    </xf>
    <xf numFmtId="0" fontId="4" fillId="17" borderId="24" xfId="4" applyFont="1" applyFill="1" applyBorder="1" applyAlignment="1" applyProtection="1">
      <alignment horizontal="center" vertical="center"/>
      <protection locked="0"/>
    </xf>
    <xf numFmtId="0" fontId="4" fillId="12" borderId="24" xfId="4" applyFont="1" applyFill="1" applyBorder="1" applyAlignment="1" applyProtection="1">
      <alignment horizontal="center" vertical="center"/>
      <protection locked="0"/>
    </xf>
    <xf numFmtId="0" fontId="4" fillId="13" borderId="24" xfId="4" applyFont="1" applyFill="1" applyBorder="1" applyAlignment="1" applyProtection="1">
      <alignment horizontal="center" vertical="center"/>
      <protection locked="0"/>
    </xf>
    <xf numFmtId="0" fontId="4" fillId="14" borderId="24" xfId="4" applyFont="1" applyFill="1" applyBorder="1" applyAlignment="1" applyProtection="1">
      <alignment horizontal="center" vertical="center"/>
      <protection locked="0"/>
    </xf>
    <xf numFmtId="0" fontId="4" fillId="13" borderId="25" xfId="4" applyFont="1" applyFill="1" applyBorder="1" applyAlignment="1" applyProtection="1">
      <alignment horizontal="center" vertical="center"/>
      <protection locked="0"/>
    </xf>
    <xf numFmtId="0" fontId="4" fillId="17" borderId="26" xfId="4" applyFont="1" applyFill="1" applyBorder="1" applyAlignment="1" applyProtection="1">
      <alignment horizontal="center" vertical="center"/>
      <protection locked="0"/>
    </xf>
    <xf numFmtId="2" fontId="6" fillId="30" borderId="22" xfId="1" applyNumberFormat="1" applyFont="1" applyFill="1" applyBorder="1" applyAlignment="1">
      <alignment horizontal="center" vertical="center" wrapText="1"/>
    </xf>
    <xf numFmtId="2" fontId="25" fillId="0" borderId="22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Protection="1">
      <protection locked="0"/>
    </xf>
    <xf numFmtId="0" fontId="6" fillId="20" borderId="22" xfId="1" applyFont="1" applyFill="1" applyBorder="1" applyAlignment="1">
      <alignment horizontal="center" vertical="center" wrapText="1"/>
    </xf>
    <xf numFmtId="0" fontId="6" fillId="20" borderId="22" xfId="1" applyFont="1" applyFill="1" applyBorder="1" applyAlignment="1" applyProtection="1">
      <alignment horizontal="center" wrapText="1"/>
      <protection locked="0"/>
    </xf>
    <xf numFmtId="2" fontId="23" fillId="0" borderId="22" xfId="1" applyNumberFormat="1" applyFont="1" applyFill="1" applyBorder="1" applyAlignment="1">
      <alignment horizontal="center" wrapText="1"/>
    </xf>
    <xf numFmtId="2" fontId="26" fillId="0" borderId="1" xfId="1" applyNumberFormat="1" applyFont="1" applyFill="1" applyBorder="1" applyAlignment="1">
      <alignment horizontal="center" wrapText="1"/>
    </xf>
    <xf numFmtId="0" fontId="25" fillId="20" borderId="22" xfId="1" applyFont="1" applyFill="1" applyBorder="1" applyAlignment="1" applyProtection="1">
      <alignment horizontal="center" wrapText="1"/>
      <protection locked="0"/>
    </xf>
    <xf numFmtId="0" fontId="12" fillId="0" borderId="22" xfId="1" applyFont="1" applyFill="1" applyBorder="1" applyProtection="1">
      <protection locked="0"/>
    </xf>
    <xf numFmtId="0" fontId="12" fillId="2" borderId="0" xfId="4" applyFont="1" applyFill="1" applyBorder="1" applyProtection="1">
      <protection locked="0"/>
    </xf>
    <xf numFmtId="0" fontId="4" fillId="32" borderId="22" xfId="4" applyFont="1" applyFill="1" applyBorder="1" applyAlignment="1" applyProtection="1">
      <alignment horizontal="center" vertical="center"/>
      <protection locked="0"/>
    </xf>
    <xf numFmtId="0" fontId="4" fillId="2" borderId="27" xfId="4" applyFont="1" applyFill="1" applyBorder="1" applyAlignment="1" applyProtection="1">
      <alignment horizontal="center" vertical="center"/>
      <protection locked="0"/>
    </xf>
    <xf numFmtId="0" fontId="4" fillId="12" borderId="27" xfId="4" applyFont="1" applyFill="1" applyBorder="1" applyAlignment="1" applyProtection="1">
      <alignment horizontal="center" vertical="center"/>
      <protection locked="0"/>
    </xf>
    <xf numFmtId="0" fontId="4" fillId="13" borderId="27" xfId="4" applyFont="1" applyFill="1" applyBorder="1" applyAlignment="1" applyProtection="1">
      <alignment horizontal="center" vertical="center"/>
      <protection locked="0"/>
    </xf>
    <xf numFmtId="0" fontId="4" fillId="14" borderId="27" xfId="4" applyFont="1" applyFill="1" applyBorder="1" applyAlignment="1" applyProtection="1">
      <alignment horizontal="center" vertical="center"/>
      <protection locked="0"/>
    </xf>
    <xf numFmtId="0" fontId="21" fillId="20" borderId="22" xfId="1" applyFont="1" applyFill="1" applyBorder="1" applyAlignment="1">
      <alignment horizontal="center" vertical="center" wrapText="1"/>
    </xf>
    <xf numFmtId="0" fontId="4" fillId="13" borderId="28" xfId="4" applyFont="1" applyFill="1" applyBorder="1" applyAlignment="1" applyProtection="1">
      <alignment horizontal="center" vertical="center"/>
      <protection locked="0"/>
    </xf>
    <xf numFmtId="0" fontId="4" fillId="2" borderId="29" xfId="4" applyFont="1" applyFill="1" applyBorder="1" applyAlignment="1" applyProtection="1">
      <alignment horizontal="center" vertical="center"/>
      <protection locked="0"/>
    </xf>
    <xf numFmtId="2" fontId="6" fillId="30" borderId="20" xfId="1" applyNumberFormat="1" applyFont="1" applyFill="1" applyBorder="1" applyAlignment="1">
      <alignment horizontal="center" vertical="center" wrapText="1"/>
    </xf>
    <xf numFmtId="164" fontId="16" fillId="0" borderId="20" xfId="1" applyNumberFormat="1" applyFont="1" applyFill="1" applyBorder="1" applyAlignment="1">
      <alignment horizontal="center" wrapText="1"/>
    </xf>
    <xf numFmtId="0" fontId="4" fillId="32" borderId="20" xfId="4" applyFont="1" applyFill="1" applyBorder="1" applyAlignment="1" applyProtection="1">
      <alignment horizontal="center" vertical="center"/>
      <protection locked="0"/>
    </xf>
    <xf numFmtId="0" fontId="4" fillId="17" borderId="30" xfId="4" applyFont="1" applyFill="1" applyBorder="1" applyAlignment="1" applyProtection="1">
      <alignment horizontal="center" vertical="center"/>
      <protection locked="0"/>
    </xf>
    <xf numFmtId="0" fontId="4" fillId="12" borderId="30" xfId="4" applyFont="1" applyFill="1" applyBorder="1" applyAlignment="1" applyProtection="1">
      <alignment horizontal="center" vertical="center"/>
      <protection locked="0"/>
    </xf>
    <xf numFmtId="0" fontId="4" fillId="13" borderId="30" xfId="4" applyFont="1" applyFill="1" applyBorder="1" applyAlignment="1" applyProtection="1">
      <alignment horizontal="center" vertical="center"/>
      <protection locked="0"/>
    </xf>
    <xf numFmtId="0" fontId="4" fillId="14" borderId="30" xfId="4" applyFont="1" applyFill="1" applyBorder="1" applyAlignment="1" applyProtection="1">
      <alignment horizontal="center" vertical="center"/>
      <protection locked="0"/>
    </xf>
    <xf numFmtId="0" fontId="4" fillId="13" borderId="31" xfId="4" applyFont="1" applyFill="1" applyBorder="1" applyAlignment="1" applyProtection="1">
      <alignment horizontal="center" vertical="center"/>
      <protection locked="0"/>
    </xf>
    <xf numFmtId="0" fontId="4" fillId="17" borderId="32" xfId="4" applyFont="1" applyFill="1" applyBorder="1" applyAlignment="1" applyProtection="1">
      <alignment horizontal="center" vertical="center"/>
      <protection locked="0"/>
    </xf>
    <xf numFmtId="0" fontId="19" fillId="33" borderId="17" xfId="5" applyFont="1" applyFill="1" applyBorder="1" applyAlignment="1">
      <alignment horizontal="left" vertical="center"/>
    </xf>
    <xf numFmtId="2" fontId="6" fillId="15" borderId="17" xfId="1" applyNumberFormat="1" applyFont="1" applyFill="1" applyBorder="1" applyAlignment="1">
      <alignment horizontal="center" vertical="center" wrapText="1"/>
    </xf>
    <xf numFmtId="0" fontId="24" fillId="2" borderId="17" xfId="1" applyFont="1" applyFill="1" applyBorder="1" applyAlignment="1" applyProtection="1">
      <alignment horizontal="center" wrapText="1"/>
      <protection locked="0"/>
    </xf>
    <xf numFmtId="0" fontId="4" fillId="20" borderId="17" xfId="1" applyFont="1" applyFill="1" applyBorder="1" applyAlignment="1" applyProtection="1">
      <alignment horizontal="center" wrapText="1"/>
      <protection locked="0"/>
    </xf>
    <xf numFmtId="0" fontId="6" fillId="15" borderId="17" xfId="1" applyFont="1" applyFill="1" applyBorder="1" applyAlignment="1" applyProtection="1">
      <alignment horizontal="center" wrapText="1"/>
      <protection locked="0"/>
    </xf>
    <xf numFmtId="0" fontId="25" fillId="15" borderId="17" xfId="1" applyFont="1" applyFill="1" applyBorder="1" applyAlignment="1" applyProtection="1">
      <alignment horizontal="center" wrapText="1"/>
      <protection locked="0"/>
    </xf>
    <xf numFmtId="0" fontId="4" fillId="15" borderId="17" xfId="1" applyFont="1" applyFill="1" applyBorder="1" applyAlignment="1" applyProtection="1">
      <alignment horizontal="center" wrapText="1"/>
      <protection locked="0"/>
    </xf>
    <xf numFmtId="0" fontId="4" fillId="2" borderId="24" xfId="4" applyFont="1" applyFill="1" applyBorder="1" applyAlignment="1" applyProtection="1">
      <alignment horizontal="center" vertical="center"/>
      <protection locked="0"/>
    </xf>
    <xf numFmtId="0" fontId="4" fillId="2" borderId="26" xfId="4" applyFont="1" applyFill="1" applyBorder="1" applyAlignment="1" applyProtection="1">
      <alignment horizontal="center" vertical="center"/>
      <protection locked="0"/>
    </xf>
    <xf numFmtId="1" fontId="6" fillId="15" borderId="20" xfId="1" applyNumberFormat="1" applyFont="1" applyFill="1" applyBorder="1" applyAlignment="1">
      <alignment horizontal="center" vertical="center" wrapText="1"/>
    </xf>
    <xf numFmtId="0" fontId="25" fillId="15" borderId="20" xfId="1" applyFont="1" applyFill="1" applyBorder="1" applyAlignment="1">
      <alignment horizontal="center" vertical="center" wrapText="1"/>
    </xf>
    <xf numFmtId="0" fontId="25" fillId="15" borderId="20" xfId="1" applyFont="1" applyFill="1" applyBorder="1" applyAlignment="1" applyProtection="1">
      <alignment horizontal="center" wrapText="1"/>
      <protection locked="0"/>
    </xf>
    <xf numFmtId="1" fontId="25" fillId="15" borderId="20" xfId="1" applyNumberFormat="1" applyFont="1" applyFill="1" applyBorder="1" applyAlignment="1" applyProtection="1">
      <alignment horizontal="center" wrapText="1"/>
      <protection locked="0"/>
    </xf>
    <xf numFmtId="0" fontId="4" fillId="21" borderId="22" xfId="4" applyFont="1" applyFill="1" applyBorder="1" applyAlignment="1" applyProtection="1">
      <alignment horizontal="center" vertical="center"/>
      <protection locked="0"/>
    </xf>
    <xf numFmtId="0" fontId="4" fillId="23" borderId="0" xfId="1" applyFont="1" applyFill="1" applyBorder="1" applyAlignment="1" applyProtection="1">
      <alignment horizontal="center"/>
      <protection locked="0"/>
    </xf>
    <xf numFmtId="0" fontId="4" fillId="23" borderId="0" xfId="1" applyFont="1" applyFill="1" applyBorder="1" applyAlignment="1" applyProtection="1">
      <alignment horizontal="center" vertical="center"/>
      <protection locked="0"/>
    </xf>
    <xf numFmtId="164" fontId="6" fillId="4" borderId="20" xfId="1" applyNumberFormat="1" applyFont="1" applyFill="1" applyBorder="1" applyAlignment="1">
      <alignment horizontal="center" vertical="center" wrapText="1"/>
    </xf>
    <xf numFmtId="0" fontId="4" fillId="23" borderId="0" xfId="1" applyFont="1" applyFill="1" applyBorder="1" applyProtection="1">
      <protection locked="0"/>
    </xf>
    <xf numFmtId="1" fontId="6" fillId="20" borderId="20" xfId="1" applyNumberFormat="1" applyFont="1" applyFill="1" applyBorder="1" applyAlignment="1">
      <alignment horizontal="center" vertical="center" wrapText="1"/>
    </xf>
    <xf numFmtId="1" fontId="12" fillId="20" borderId="20" xfId="1" applyNumberFormat="1" applyFont="1" applyFill="1" applyBorder="1" applyAlignment="1">
      <alignment horizontal="center" vertical="center" wrapText="1"/>
    </xf>
    <xf numFmtId="49" fontId="19" fillId="8" borderId="17" xfId="1" applyNumberFormat="1" applyFont="1" applyFill="1" applyBorder="1" applyProtection="1">
      <protection locked="0"/>
    </xf>
    <xf numFmtId="2" fontId="20" fillId="26" borderId="22" xfId="0" applyNumberFormat="1" applyFont="1" applyFill="1" applyBorder="1" applyAlignment="1" applyProtection="1">
      <alignment horizontal="center"/>
      <protection locked="0"/>
    </xf>
    <xf numFmtId="0" fontId="6" fillId="17" borderId="20" xfId="1" applyFont="1" applyFill="1" applyBorder="1" applyAlignment="1" applyProtection="1">
      <alignment horizontal="center" wrapText="1"/>
      <protection locked="0"/>
    </xf>
    <xf numFmtId="49" fontId="19" fillId="0" borderId="17" xfId="1" applyNumberFormat="1" applyFont="1" applyFill="1" applyBorder="1" applyProtection="1">
      <protection locked="0"/>
    </xf>
    <xf numFmtId="0" fontId="4" fillId="13" borderId="33" xfId="4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2" fontId="6" fillId="4" borderId="20" xfId="1" applyNumberFormat="1" applyFont="1" applyFill="1" applyBorder="1" applyAlignment="1" applyProtection="1">
      <alignment horizontal="center" wrapText="1"/>
      <protection locked="0"/>
    </xf>
    <xf numFmtId="0" fontId="4" fillId="13" borderId="34" xfId="4" applyFont="1" applyFill="1" applyBorder="1" applyAlignment="1" applyProtection="1">
      <alignment horizontal="center" vertical="center"/>
      <protection locked="0"/>
    </xf>
    <xf numFmtId="0" fontId="4" fillId="17" borderId="12" xfId="4" applyFont="1" applyFill="1" applyBorder="1" applyAlignment="1" applyProtection="1">
      <alignment horizontal="center" vertical="center"/>
      <protection locked="0"/>
    </xf>
    <xf numFmtId="0" fontId="4" fillId="29" borderId="20" xfId="4" applyFont="1" applyFill="1" applyBorder="1" applyAlignment="1" applyProtection="1">
      <alignment horizontal="center" vertical="center"/>
      <protection locked="0"/>
    </xf>
    <xf numFmtId="0" fontId="4" fillId="29" borderId="10" xfId="4" applyFont="1" applyFill="1" applyBorder="1" applyAlignment="1" applyProtection="1">
      <alignment horizontal="center" vertical="center"/>
      <protection locked="0"/>
    </xf>
    <xf numFmtId="0" fontId="4" fillId="29" borderId="21" xfId="4" applyFont="1" applyFill="1" applyBorder="1" applyAlignment="1" applyProtection="1">
      <alignment horizontal="center" vertical="center"/>
      <protection locked="0"/>
    </xf>
    <xf numFmtId="49" fontId="22" fillId="7" borderId="17" xfId="5" applyNumberFormat="1" applyFont="1" applyFill="1" applyBorder="1" applyAlignment="1">
      <alignment horizontal="left" vertical="center"/>
    </xf>
    <xf numFmtId="2" fontId="6" fillId="20" borderId="17" xfId="1" applyNumberFormat="1" applyFont="1" applyFill="1" applyBorder="1" applyAlignment="1">
      <alignment horizontal="center" vertical="center" wrapText="1"/>
    </xf>
    <xf numFmtId="0" fontId="6" fillId="15" borderId="17" xfId="1" applyFont="1" applyFill="1" applyBorder="1" applyAlignment="1">
      <alignment horizontal="center" vertical="center" wrapText="1"/>
    </xf>
    <xf numFmtId="2" fontId="12" fillId="20" borderId="17" xfId="1" applyNumberFormat="1" applyFont="1" applyFill="1" applyBorder="1" applyAlignment="1">
      <alignment horizontal="center" vertical="center" wrapText="1"/>
    </xf>
    <xf numFmtId="0" fontId="9" fillId="2" borderId="0" xfId="4" applyFont="1" applyFill="1" applyBorder="1" applyProtection="1">
      <protection locked="0"/>
    </xf>
    <xf numFmtId="0" fontId="6" fillId="15" borderId="20" xfId="1" applyFont="1" applyFill="1" applyBorder="1" applyAlignment="1">
      <alignment horizontal="center" vertical="center" wrapText="1"/>
    </xf>
    <xf numFmtId="1" fontId="9" fillId="2" borderId="0" xfId="4" applyNumberFormat="1" applyFont="1" applyFill="1" applyBorder="1" applyProtection="1">
      <protection locked="0"/>
    </xf>
    <xf numFmtId="0" fontId="25" fillId="25" borderId="17" xfId="1" applyFont="1" applyFill="1" applyBorder="1" applyAlignment="1" applyProtection="1">
      <alignment horizontal="center" vertical="center" wrapText="1"/>
      <protection locked="0"/>
    </xf>
    <xf numFmtId="2" fontId="6" fillId="25" borderId="17" xfId="1" applyNumberFormat="1" applyFont="1" applyFill="1" applyBorder="1" applyAlignment="1">
      <alignment horizontal="center" wrapText="1"/>
    </xf>
    <xf numFmtId="0" fontId="24" fillId="4" borderId="17" xfId="1" applyFont="1" applyFill="1" applyBorder="1" applyAlignment="1">
      <alignment horizontal="center" vertical="center" wrapText="1"/>
    </xf>
    <xf numFmtId="0" fontId="12" fillId="25" borderId="17" xfId="1" applyFont="1" applyFill="1" applyBorder="1" applyAlignment="1" applyProtection="1">
      <alignment horizontal="center" vertical="center" wrapText="1"/>
      <protection locked="0"/>
    </xf>
    <xf numFmtId="0" fontId="25" fillId="25" borderId="20" xfId="1" applyFont="1" applyFill="1" applyBorder="1" applyAlignment="1">
      <alignment horizontal="center" vertical="center" wrapText="1"/>
    </xf>
    <xf numFmtId="2" fontId="6" fillId="25" borderId="20" xfId="1" applyNumberFormat="1" applyFont="1" applyFill="1" applyBorder="1" applyAlignment="1">
      <alignment horizontal="center" wrapText="1"/>
    </xf>
    <xf numFmtId="1" fontId="6" fillId="25" borderId="20" xfId="1" applyNumberFormat="1" applyFont="1" applyFill="1" applyBorder="1" applyAlignment="1">
      <alignment horizontal="center" vertical="center" wrapText="1"/>
    </xf>
    <xf numFmtId="0" fontId="12" fillId="25" borderId="20" xfId="1" applyFont="1" applyFill="1" applyBorder="1" applyAlignment="1">
      <alignment horizontal="center" vertical="center" wrapText="1"/>
    </xf>
    <xf numFmtId="49" fontId="19" fillId="7" borderId="17" xfId="1" applyNumberFormat="1" applyFont="1" applyFill="1" applyBorder="1" applyAlignment="1">
      <alignment horizontal="left" vertical="center"/>
    </xf>
    <xf numFmtId="49" fontId="24" fillId="0" borderId="17" xfId="1" applyNumberFormat="1" applyFont="1" applyFill="1" applyBorder="1" applyAlignment="1">
      <alignment horizontal="center" wrapText="1"/>
    </xf>
    <xf numFmtId="2" fontId="24" fillId="0" borderId="22" xfId="1" applyNumberFormat="1" applyFont="1" applyFill="1" applyBorder="1" applyAlignment="1">
      <alignment horizontal="center" wrapText="1"/>
    </xf>
    <xf numFmtId="0" fontId="6" fillId="0" borderId="17" xfId="1" applyFont="1" applyFill="1" applyBorder="1" applyAlignment="1">
      <alignment horizontal="center" wrapText="1"/>
    </xf>
    <xf numFmtId="0" fontId="6" fillId="33" borderId="17" xfId="1" applyFont="1" applyFill="1" applyBorder="1" applyAlignment="1">
      <alignment horizontal="center" wrapText="1"/>
    </xf>
    <xf numFmtId="0" fontId="6" fillId="23" borderId="17" xfId="1" applyFont="1" applyFill="1" applyBorder="1" applyAlignment="1">
      <alignment horizontal="center" wrapText="1"/>
    </xf>
    <xf numFmtId="0" fontId="24" fillId="4" borderId="17" xfId="1" applyFont="1" applyFill="1" applyBorder="1" applyAlignment="1" applyProtection="1">
      <alignment horizontal="center" wrapText="1"/>
      <protection locked="0"/>
    </xf>
    <xf numFmtId="0" fontId="25" fillId="33" borderId="17" xfId="1" applyFont="1" applyFill="1" applyBorder="1" applyAlignment="1">
      <alignment horizontal="center" vertical="center" wrapText="1"/>
    </xf>
    <xf numFmtId="0" fontId="25" fillId="33" borderId="17" xfId="1" applyFont="1" applyFill="1" applyBorder="1" applyAlignment="1" applyProtection="1">
      <alignment horizontal="center" wrapText="1"/>
      <protection locked="0"/>
    </xf>
    <xf numFmtId="49" fontId="19" fillId="0" borderId="22" xfId="1" applyNumberFormat="1" applyFont="1" applyFill="1" applyBorder="1" applyAlignment="1">
      <alignment horizontal="left" vertical="center"/>
    </xf>
    <xf numFmtId="0" fontId="24" fillId="17" borderId="22" xfId="1" applyFont="1" applyFill="1" applyBorder="1" applyAlignment="1" applyProtection="1">
      <alignment horizontal="center" wrapText="1"/>
      <protection locked="0"/>
    </xf>
    <xf numFmtId="2" fontId="6" fillId="0" borderId="22" xfId="1" applyNumberFormat="1" applyFont="1" applyFill="1" applyBorder="1" applyAlignment="1">
      <alignment horizontal="center" wrapText="1"/>
    </xf>
    <xf numFmtId="0" fontId="6" fillId="0" borderId="22" xfId="1" applyFont="1" applyFill="1" applyBorder="1" applyAlignment="1">
      <alignment horizontal="center" wrapText="1"/>
    </xf>
    <xf numFmtId="0" fontId="6" fillId="33" borderId="22" xfId="1" applyFont="1" applyFill="1" applyBorder="1" applyAlignment="1">
      <alignment horizontal="center" wrapText="1"/>
    </xf>
    <xf numFmtId="0" fontId="6" fillId="23" borderId="22" xfId="1" applyFont="1" applyFill="1" applyBorder="1" applyAlignment="1">
      <alignment horizontal="center" wrapText="1"/>
    </xf>
    <xf numFmtId="0" fontId="25" fillId="33" borderId="22" xfId="1" applyFont="1" applyFill="1" applyBorder="1" applyAlignment="1">
      <alignment horizontal="center" vertical="center" wrapText="1"/>
    </xf>
    <xf numFmtId="0" fontId="25" fillId="33" borderId="22" xfId="1" applyFont="1" applyFill="1" applyBorder="1" applyAlignment="1" applyProtection="1">
      <alignment horizontal="center" wrapText="1"/>
      <protection locked="0"/>
    </xf>
    <xf numFmtId="0" fontId="4" fillId="17" borderId="6" xfId="4" applyFont="1" applyFill="1" applyBorder="1" applyAlignment="1" applyProtection="1">
      <alignment horizontal="center" vertical="center"/>
      <protection locked="0"/>
    </xf>
    <xf numFmtId="0" fontId="21" fillId="20" borderId="22" xfId="1" applyFont="1" applyFill="1" applyBorder="1" applyAlignment="1" applyProtection="1">
      <alignment horizontal="center" wrapText="1"/>
      <protection locked="0"/>
    </xf>
    <xf numFmtId="0" fontId="16" fillId="24" borderId="0" xfId="4" applyFont="1" applyFill="1" applyBorder="1" applyProtection="1">
      <protection locked="0"/>
    </xf>
    <xf numFmtId="0" fontId="16" fillId="0" borderId="0" xfId="4" applyFont="1" applyFill="1" applyBorder="1" applyProtection="1">
      <protection locked="0"/>
    </xf>
    <xf numFmtId="2" fontId="6" fillId="33" borderId="22" xfId="1" applyNumberFormat="1" applyFont="1" applyFill="1" applyBorder="1" applyAlignment="1">
      <alignment horizontal="center" wrapText="1"/>
    </xf>
    <xf numFmtId="0" fontId="12" fillId="34" borderId="22" xfId="4" applyFont="1" applyFill="1" applyBorder="1" applyProtection="1">
      <protection locked="0"/>
    </xf>
    <xf numFmtId="0" fontId="16" fillId="24" borderId="22" xfId="4" applyFont="1" applyFill="1" applyBorder="1" applyProtection="1">
      <protection locked="0"/>
    </xf>
    <xf numFmtId="0" fontId="4" fillId="33" borderId="22" xfId="4" applyFont="1" applyFill="1" applyBorder="1" applyProtection="1">
      <protection locked="0"/>
    </xf>
    <xf numFmtId="0" fontId="12" fillId="33" borderId="22" xfId="4" applyFont="1" applyFill="1" applyBorder="1" applyProtection="1">
      <protection locked="0"/>
    </xf>
    <xf numFmtId="164" fontId="6" fillId="33" borderId="20" xfId="1" applyNumberFormat="1" applyFont="1" applyFill="1" applyBorder="1" applyAlignment="1">
      <alignment horizontal="center" wrapText="1"/>
    </xf>
    <xf numFmtId="0" fontId="25" fillId="33" borderId="20" xfId="1" applyFont="1" applyFill="1" applyBorder="1" applyAlignment="1">
      <alignment horizontal="center" vertical="center" wrapText="1"/>
    </xf>
    <xf numFmtId="0" fontId="25" fillId="33" borderId="20" xfId="1" applyFont="1" applyFill="1" applyBorder="1" applyAlignment="1" applyProtection="1">
      <alignment horizontal="center" wrapText="1"/>
      <protection locked="0"/>
    </xf>
    <xf numFmtId="0" fontId="4" fillId="10" borderId="0" xfId="4" applyFont="1" applyFill="1" applyBorder="1" applyProtection="1">
      <protection locked="0"/>
    </xf>
    <xf numFmtId="49" fontId="19" fillId="0" borderId="17" xfId="5" applyNumberFormat="1" applyFont="1" applyFill="1" applyBorder="1" applyAlignment="1">
      <alignment horizontal="left" vertical="center"/>
    </xf>
    <xf numFmtId="1" fontId="4" fillId="10" borderId="0" xfId="4" applyNumberFormat="1" applyFont="1" applyFill="1" applyBorder="1" applyProtection="1">
      <protection locked="0"/>
    </xf>
    <xf numFmtId="0" fontId="21" fillId="20" borderId="17" xfId="1" applyFont="1" applyFill="1" applyBorder="1" applyAlignment="1" applyProtection="1">
      <alignment horizontal="center" vertical="center" wrapText="1"/>
      <protection locked="0"/>
    </xf>
    <xf numFmtId="0" fontId="16" fillId="20" borderId="17" xfId="1" applyFont="1" applyFill="1" applyBorder="1" applyAlignment="1" applyProtection="1">
      <alignment horizontal="center" wrapText="1"/>
      <protection locked="0"/>
    </xf>
    <xf numFmtId="0" fontId="16" fillId="20" borderId="20" xfId="1" applyFont="1" applyFill="1" applyBorder="1" applyAlignment="1" applyProtection="1">
      <alignment horizontal="center" wrapText="1"/>
      <protection locked="0"/>
    </xf>
    <xf numFmtId="1" fontId="21" fillId="20" borderId="20" xfId="1" applyNumberFormat="1" applyFont="1" applyFill="1" applyBorder="1" applyAlignment="1">
      <alignment horizontal="center" vertical="center" wrapText="1"/>
    </xf>
    <xf numFmtId="49" fontId="6" fillId="15" borderId="17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 applyProtection="1">
      <alignment vertical="center"/>
      <protection locked="0"/>
    </xf>
    <xf numFmtId="0" fontId="4" fillId="15" borderId="22" xfId="4" applyFont="1" applyFill="1" applyBorder="1" applyProtection="1">
      <protection locked="0"/>
    </xf>
    <xf numFmtId="0" fontId="12" fillId="20" borderId="22" xfId="1" applyFont="1" applyFill="1" applyBorder="1" applyAlignment="1" applyProtection="1">
      <alignment horizontal="center" wrapText="1"/>
      <protection locked="0"/>
    </xf>
    <xf numFmtId="0" fontId="4" fillId="2" borderId="23" xfId="4" applyFont="1" applyFill="1" applyBorder="1" applyAlignment="1" applyProtection="1">
      <alignment horizontal="center" vertical="center"/>
      <protection locked="0"/>
    </xf>
    <xf numFmtId="2" fontId="0" fillId="0" borderId="22" xfId="1" applyNumberFormat="1" applyFont="1" applyFill="1" applyBorder="1" applyProtection="1">
      <protection locked="0"/>
    </xf>
    <xf numFmtId="1" fontId="6" fillId="15" borderId="22" xfId="1" applyNumberFormat="1" applyFont="1" applyFill="1" applyBorder="1" applyAlignment="1">
      <alignment horizontal="center" wrapText="1"/>
    </xf>
    <xf numFmtId="0" fontId="4" fillId="0" borderId="0" xfId="4" applyFont="1" applyFill="1" applyBorder="1" applyAlignment="1" applyProtection="1">
      <alignment horizontal="center"/>
      <protection locked="0"/>
    </xf>
    <xf numFmtId="0" fontId="4" fillId="2" borderId="35" xfId="4" applyFont="1" applyFill="1" applyBorder="1" applyAlignment="1" applyProtection="1">
      <alignment horizontal="center" vertical="center"/>
      <protection locked="0"/>
    </xf>
    <xf numFmtId="0" fontId="4" fillId="12" borderId="35" xfId="4" applyFont="1" applyFill="1" applyBorder="1" applyAlignment="1" applyProtection="1">
      <alignment horizontal="center" vertical="center"/>
      <protection locked="0"/>
    </xf>
    <xf numFmtId="0" fontId="4" fillId="13" borderId="35" xfId="4" applyFont="1" applyFill="1" applyBorder="1" applyAlignment="1" applyProtection="1">
      <alignment horizontal="center" vertical="center"/>
      <protection locked="0"/>
    </xf>
    <xf numFmtId="0" fontId="4" fillId="14" borderId="35" xfId="4" applyFont="1" applyFill="1" applyBorder="1" applyAlignment="1" applyProtection="1">
      <alignment horizontal="center" vertical="center"/>
      <protection locked="0"/>
    </xf>
    <xf numFmtId="0" fontId="12" fillId="20" borderId="35" xfId="1" applyFont="1" applyFill="1" applyBorder="1" applyAlignment="1">
      <alignment horizontal="center" vertical="center" wrapText="1"/>
    </xf>
    <xf numFmtId="0" fontId="4" fillId="13" borderId="36" xfId="4" applyFont="1" applyFill="1" applyBorder="1" applyAlignment="1" applyProtection="1">
      <alignment horizontal="center" vertical="center"/>
      <protection locked="0"/>
    </xf>
    <xf numFmtId="0" fontId="4" fillId="2" borderId="37" xfId="4" applyFont="1" applyFill="1" applyBorder="1" applyAlignment="1" applyProtection="1">
      <alignment horizontal="center" vertical="center"/>
      <protection locked="0"/>
    </xf>
    <xf numFmtId="2" fontId="6" fillId="0" borderId="17" xfId="5" applyNumberFormat="1" applyFont="1" applyFill="1" applyBorder="1" applyAlignment="1">
      <alignment horizontal="center" vertical="center"/>
    </xf>
    <xf numFmtId="0" fontId="4" fillId="17" borderId="38" xfId="4" applyFont="1" applyFill="1" applyBorder="1" applyAlignment="1" applyProtection="1">
      <alignment horizontal="center" vertical="center"/>
      <protection locked="0"/>
    </xf>
    <xf numFmtId="0" fontId="4" fillId="12" borderId="38" xfId="4" applyFont="1" applyFill="1" applyBorder="1" applyAlignment="1" applyProtection="1">
      <alignment horizontal="center" vertical="center"/>
      <protection locked="0"/>
    </xf>
    <xf numFmtId="0" fontId="4" fillId="12" borderId="39" xfId="4" applyFont="1" applyFill="1" applyBorder="1" applyAlignment="1" applyProtection="1">
      <alignment horizontal="center" vertical="center"/>
      <protection locked="0"/>
    </xf>
    <xf numFmtId="0" fontId="4" fillId="13" borderId="38" xfId="4" applyFont="1" applyFill="1" applyBorder="1" applyAlignment="1" applyProtection="1">
      <alignment horizontal="center" vertical="center"/>
      <protection locked="0"/>
    </xf>
    <xf numFmtId="0" fontId="4" fillId="13" borderId="40" xfId="4" applyFont="1" applyFill="1" applyBorder="1" applyAlignment="1" applyProtection="1">
      <alignment horizontal="center" vertical="center"/>
      <protection locked="0"/>
    </xf>
    <xf numFmtId="0" fontId="6" fillId="20" borderId="20" xfId="1" applyFont="1" applyFill="1" applyBorder="1" applyAlignment="1" applyProtection="1">
      <alignment horizontal="center" vertical="center" wrapText="1"/>
      <protection locked="0"/>
    </xf>
    <xf numFmtId="0" fontId="4" fillId="2" borderId="30" xfId="4" applyFont="1" applyFill="1" applyBorder="1" applyAlignment="1" applyProtection="1">
      <alignment horizontal="center" vertical="center"/>
      <protection locked="0"/>
    </xf>
    <xf numFmtId="49" fontId="19" fillId="7" borderId="17" xfId="5" applyNumberFormat="1" applyFont="1" applyFill="1" applyBorder="1" applyAlignment="1">
      <alignment horizontal="left" vertical="center"/>
    </xf>
    <xf numFmtId="49" fontId="6" fillId="25" borderId="17" xfId="5" applyNumberFormat="1" applyFont="1" applyFill="1" applyBorder="1" applyAlignment="1">
      <alignment horizontal="center" vertical="center"/>
    </xf>
    <xf numFmtId="1" fontId="6" fillId="17" borderId="20" xfId="1" applyNumberFormat="1" applyFont="1" applyFill="1" applyBorder="1" applyAlignment="1">
      <alignment horizontal="center" vertical="center" wrapText="1"/>
    </xf>
    <xf numFmtId="1" fontId="6" fillId="25" borderId="20" xfId="1" applyNumberFormat="1" applyFont="1" applyFill="1" applyBorder="1" applyAlignment="1">
      <alignment horizontal="center" wrapText="1"/>
    </xf>
    <xf numFmtId="0" fontId="19" fillId="17" borderId="17" xfId="5" applyFont="1" applyFill="1" applyBorder="1" applyAlignment="1">
      <alignment horizontal="left" vertical="center"/>
    </xf>
    <xf numFmtId="0" fontId="4" fillId="2" borderId="22" xfId="4" applyFont="1" applyFill="1" applyBorder="1" applyAlignment="1" applyProtection="1">
      <alignment horizontal="center" vertical="center"/>
      <protection locked="0"/>
    </xf>
    <xf numFmtId="0" fontId="12" fillId="20" borderId="24" xfId="1" applyFont="1" applyFill="1" applyBorder="1" applyAlignment="1">
      <alignment horizontal="center" wrapText="1"/>
    </xf>
    <xf numFmtId="0" fontId="21" fillId="20" borderId="24" xfId="1" applyFont="1" applyFill="1" applyBorder="1" applyAlignment="1">
      <alignment horizontal="center" wrapText="1"/>
    </xf>
    <xf numFmtId="164" fontId="6" fillId="4" borderId="20" xfId="1" applyNumberFormat="1" applyFont="1" applyFill="1" applyBorder="1" applyAlignment="1">
      <alignment horizontal="center" wrapText="1"/>
    </xf>
    <xf numFmtId="0" fontId="12" fillId="20" borderId="30" xfId="1" applyFont="1" applyFill="1" applyBorder="1" applyAlignment="1">
      <alignment horizontal="center" wrapText="1"/>
    </xf>
    <xf numFmtId="0" fontId="21" fillId="20" borderId="30" xfId="1" applyFont="1" applyFill="1" applyBorder="1" applyAlignment="1">
      <alignment horizontal="center" wrapText="1"/>
    </xf>
    <xf numFmtId="49" fontId="19" fillId="17" borderId="17" xfId="1" applyNumberFormat="1" applyFont="1" applyFill="1" applyBorder="1" applyProtection="1">
      <protection locked="0"/>
    </xf>
    <xf numFmtId="2" fontId="27" fillId="0" borderId="17" xfId="1" applyNumberFormat="1" applyFont="1" applyFill="1" applyBorder="1" applyAlignment="1">
      <alignment horizontal="center" wrapText="1"/>
    </xf>
    <xf numFmtId="2" fontId="19" fillId="0" borderId="20" xfId="1" applyNumberFormat="1" applyFont="1" applyFill="1" applyBorder="1" applyProtection="1">
      <protection locked="0"/>
    </xf>
    <xf numFmtId="2" fontId="6" fillId="0" borderId="20" xfId="1" applyNumberFormat="1" applyFont="1" applyFill="1" applyBorder="1" applyAlignment="1">
      <alignment horizontal="center" wrapText="1"/>
    </xf>
    <xf numFmtId="0" fontId="4" fillId="35" borderId="1" xfId="1" applyFont="1" applyFill="1" applyBorder="1" applyAlignment="1" applyProtection="1">
      <alignment horizontal="center" vertical="center"/>
      <protection locked="0"/>
    </xf>
    <xf numFmtId="49" fontId="19" fillId="17" borderId="17" xfId="6" applyNumberFormat="1" applyFont="1" applyFill="1" applyBorder="1" applyProtection="1">
      <protection locked="0"/>
    </xf>
    <xf numFmtId="49" fontId="22" fillId="17" borderId="17" xfId="1" applyNumberFormat="1" applyFont="1" applyFill="1" applyBorder="1" applyProtection="1">
      <protection locked="0"/>
    </xf>
    <xf numFmtId="2" fontId="16" fillId="17" borderId="17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wrapText="1"/>
    </xf>
    <xf numFmtId="2" fontId="23" fillId="4" borderId="22" xfId="1" applyNumberFormat="1" applyFont="1" applyFill="1" applyBorder="1" applyAlignment="1">
      <alignment horizontal="center" wrapText="1"/>
    </xf>
    <xf numFmtId="2" fontId="28" fillId="30" borderId="22" xfId="1" applyNumberFormat="1" applyFont="1" applyFill="1" applyBorder="1" applyAlignment="1">
      <alignment horizontal="center" wrapText="1"/>
    </xf>
    <xf numFmtId="1" fontId="16" fillId="20" borderId="17" xfId="1" applyNumberFormat="1" applyFont="1" applyFill="1" applyBorder="1" applyAlignment="1">
      <alignment horizontal="center" vertical="center" wrapText="1"/>
    </xf>
    <xf numFmtId="2" fontId="6" fillId="0" borderId="17" xfId="4" applyNumberFormat="1" applyFont="1" applyFill="1" applyBorder="1" applyAlignment="1">
      <alignment horizontal="center" vertical="center" wrapText="1"/>
    </xf>
    <xf numFmtId="0" fontId="16" fillId="33" borderId="17" xfId="1" applyFont="1" applyFill="1" applyBorder="1" applyAlignment="1" applyProtection="1">
      <alignment horizontal="center" wrapText="1"/>
      <protection locked="0"/>
    </xf>
    <xf numFmtId="164" fontId="16" fillId="0" borderId="17" xfId="1" applyNumberFormat="1" applyFont="1" applyFill="1" applyBorder="1" applyAlignment="1">
      <alignment horizontal="center" wrapText="1"/>
    </xf>
    <xf numFmtId="0" fontId="6" fillId="36" borderId="17" xfId="4" applyFont="1" applyFill="1" applyBorder="1" applyAlignment="1">
      <alignment horizontal="center" wrapText="1"/>
    </xf>
    <xf numFmtId="0" fontId="12" fillId="36" borderId="17" xfId="4" applyFont="1" applyFill="1" applyBorder="1" applyAlignment="1">
      <alignment horizontal="center" wrapText="1"/>
    </xf>
    <xf numFmtId="1" fontId="21" fillId="20" borderId="17" xfId="1" applyNumberFormat="1" applyFont="1" applyFill="1" applyBorder="1" applyAlignment="1">
      <alignment horizontal="center" vertical="center" wrapText="1"/>
    </xf>
    <xf numFmtId="49" fontId="22" fillId="0" borderId="22" xfId="1" applyNumberFormat="1" applyFont="1" applyFill="1" applyBorder="1" applyProtection="1">
      <protection locked="0"/>
    </xf>
    <xf numFmtId="2" fontId="6" fillId="17" borderId="22" xfId="1" applyNumberFormat="1" applyFont="1" applyFill="1" applyBorder="1" applyAlignment="1">
      <alignment horizontal="center" wrapText="1"/>
    </xf>
    <xf numFmtId="164" fontId="16" fillId="22" borderId="22" xfId="1" applyNumberFormat="1" applyFont="1" applyFill="1" applyBorder="1" applyAlignment="1">
      <alignment horizontal="center" wrapText="1"/>
    </xf>
    <xf numFmtId="49" fontId="6" fillId="4" borderId="22" xfId="5" applyNumberFormat="1" applyFont="1" applyFill="1" applyBorder="1" applyAlignment="1">
      <alignment horizontal="center" vertical="center"/>
    </xf>
    <xf numFmtId="49" fontId="6" fillId="30" borderId="22" xfId="5" applyNumberFormat="1" applyFont="1" applyFill="1" applyBorder="1" applyAlignment="1">
      <alignment horizontal="center" vertical="center"/>
    </xf>
    <xf numFmtId="1" fontId="16" fillId="20" borderId="22" xfId="1" applyNumberFormat="1" applyFont="1" applyFill="1" applyBorder="1" applyAlignment="1">
      <alignment horizontal="center" vertical="center" wrapText="1"/>
    </xf>
    <xf numFmtId="0" fontId="16" fillId="20" borderId="22" xfId="1" applyFont="1" applyFill="1" applyBorder="1" applyAlignment="1" applyProtection="1">
      <alignment horizontal="center" wrapText="1"/>
      <protection locked="0"/>
    </xf>
    <xf numFmtId="49" fontId="6" fillId="0" borderId="22" xfId="5" applyNumberFormat="1" applyFont="1" applyFill="1" applyBorder="1" applyAlignment="1">
      <alignment horizontal="center" vertical="center"/>
    </xf>
    <xf numFmtId="0" fontId="16" fillId="33" borderId="22" xfId="1" applyFont="1" applyFill="1" applyBorder="1" applyAlignment="1" applyProtection="1">
      <alignment horizontal="center" wrapText="1"/>
      <protection locked="0"/>
    </xf>
    <xf numFmtId="0" fontId="6" fillId="36" borderId="22" xfId="4" applyFont="1" applyFill="1" applyBorder="1" applyAlignment="1">
      <alignment horizontal="center" wrapText="1"/>
    </xf>
    <xf numFmtId="0" fontId="12" fillId="36" borderId="22" xfId="4" applyFont="1" applyFill="1" applyBorder="1" applyAlignment="1">
      <alignment horizontal="center" wrapText="1"/>
    </xf>
    <xf numFmtId="1" fontId="21" fillId="20" borderId="22" xfId="1" applyNumberFormat="1" applyFont="1" applyFill="1" applyBorder="1" applyAlignment="1">
      <alignment horizontal="center" vertical="center" wrapText="1"/>
    </xf>
    <xf numFmtId="2" fontId="24" fillId="17" borderId="22" xfId="1" applyNumberFormat="1" applyFont="1" applyFill="1" applyBorder="1" applyAlignment="1">
      <alignment horizontal="center" wrapText="1"/>
    </xf>
    <xf numFmtId="164" fontId="16" fillId="0" borderId="22" xfId="1" applyNumberFormat="1" applyFont="1" applyFill="1" applyBorder="1" applyAlignment="1">
      <alignment horizontal="center" wrapText="1"/>
    </xf>
    <xf numFmtId="2" fontId="16" fillId="4" borderId="22" xfId="1" applyNumberFormat="1" applyFont="1" applyFill="1" applyBorder="1" applyAlignment="1">
      <alignment horizontal="center" vertical="center" wrapText="1"/>
    </xf>
    <xf numFmtId="2" fontId="16" fillId="30" borderId="22" xfId="1" applyNumberFormat="1" applyFont="1" applyFill="1" applyBorder="1" applyAlignment="1">
      <alignment horizontal="center" vertical="center" wrapText="1"/>
    </xf>
    <xf numFmtId="0" fontId="6" fillId="0" borderId="22" xfId="4" applyFont="1" applyFill="1" applyBorder="1" applyAlignment="1" applyProtection="1">
      <alignment horizontal="center" wrapText="1"/>
      <protection locked="0"/>
    </xf>
    <xf numFmtId="164" fontId="6" fillId="4" borderId="22" xfId="1" applyNumberFormat="1" applyFont="1" applyFill="1" applyBorder="1" applyAlignment="1">
      <alignment horizontal="center" wrapText="1"/>
    </xf>
    <xf numFmtId="1" fontId="12" fillId="20" borderId="22" xfId="1" applyNumberFormat="1" applyFont="1" applyFill="1" applyBorder="1" applyAlignment="1">
      <alignment horizontal="center" vertical="center" wrapText="1"/>
    </xf>
    <xf numFmtId="2" fontId="6" fillId="17" borderId="20" xfId="1" applyNumberFormat="1" applyFont="1" applyFill="1" applyBorder="1" applyAlignment="1">
      <alignment horizontal="center" vertical="center" wrapText="1"/>
    </xf>
    <xf numFmtId="164" fontId="16" fillId="4" borderId="20" xfId="1" applyNumberFormat="1" applyFont="1" applyFill="1" applyBorder="1" applyAlignment="1">
      <alignment horizontal="center" wrapText="1"/>
    </xf>
    <xf numFmtId="164" fontId="16" fillId="30" borderId="20" xfId="1" applyNumberFormat="1" applyFont="1" applyFill="1" applyBorder="1" applyAlignment="1">
      <alignment horizontal="center" wrapText="1"/>
    </xf>
    <xf numFmtId="1" fontId="16" fillId="20" borderId="20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 applyProtection="1">
      <alignment horizontal="center" wrapText="1"/>
      <protection locked="0"/>
    </xf>
    <xf numFmtId="0" fontId="16" fillId="33" borderId="20" xfId="1" applyFont="1" applyFill="1" applyBorder="1" applyAlignment="1" applyProtection="1">
      <alignment horizontal="center" wrapText="1"/>
      <protection locked="0"/>
    </xf>
    <xf numFmtId="0" fontId="6" fillId="0" borderId="20" xfId="4" applyFont="1" applyFill="1" applyBorder="1" applyAlignment="1" applyProtection="1">
      <alignment horizontal="center" wrapText="1"/>
      <protection locked="0"/>
    </xf>
    <xf numFmtId="0" fontId="4" fillId="29" borderId="1" xfId="0" applyFont="1" applyFill="1" applyBorder="1" applyAlignment="1" applyProtection="1">
      <alignment horizontal="center" vertical="center"/>
      <protection locked="0"/>
    </xf>
    <xf numFmtId="49" fontId="19" fillId="29" borderId="19" xfId="0" applyNumberFormat="1" applyFont="1" applyFill="1" applyBorder="1" applyProtection="1">
      <protection locked="0"/>
    </xf>
    <xf numFmtId="0" fontId="4" fillId="2" borderId="17" xfId="4" applyFont="1" applyFill="1" applyBorder="1" applyProtection="1">
      <protection locked="0"/>
    </xf>
    <xf numFmtId="0" fontId="6" fillId="37" borderId="17" xfId="4" applyFont="1" applyFill="1" applyBorder="1" applyAlignment="1" applyProtection="1">
      <alignment horizontal="center" wrapText="1"/>
      <protection locked="0"/>
    </xf>
    <xf numFmtId="49" fontId="19" fillId="0" borderId="22" xfId="1" applyNumberFormat="1" applyFont="1" applyFill="1" applyBorder="1" applyAlignment="1" applyProtection="1">
      <alignment horizontal="right"/>
      <protection locked="0"/>
    </xf>
    <xf numFmtId="2" fontId="24" fillId="0" borderId="1" xfId="1" applyNumberFormat="1" applyFont="1" applyFill="1" applyBorder="1" applyAlignment="1">
      <alignment horizontal="center" wrapText="1"/>
    </xf>
    <xf numFmtId="0" fontId="25" fillId="20" borderId="22" xfId="1" applyFont="1" applyFill="1" applyBorder="1" applyAlignment="1">
      <alignment horizontal="center" wrapText="1"/>
    </xf>
    <xf numFmtId="2" fontId="24" fillId="0" borderId="22" xfId="1" quotePrefix="1" applyNumberFormat="1" applyFont="1" applyFill="1" applyBorder="1" applyAlignment="1">
      <alignment horizontal="center" wrapText="1"/>
    </xf>
    <xf numFmtId="0" fontId="25" fillId="20" borderId="20" xfId="1" applyFont="1" applyFill="1" applyBorder="1" applyAlignment="1">
      <alignment horizontal="center" vertical="center" wrapText="1"/>
    </xf>
    <xf numFmtId="0" fontId="25" fillId="20" borderId="20" xfId="1" applyFont="1" applyFill="1" applyBorder="1" applyAlignment="1" applyProtection="1">
      <alignment horizontal="center" wrapText="1"/>
      <protection locked="0"/>
    </xf>
    <xf numFmtId="49" fontId="19" fillId="38" borderId="17" xfId="4" applyNumberFormat="1" applyFont="1" applyFill="1" applyBorder="1" applyProtection="1">
      <protection locked="0"/>
    </xf>
    <xf numFmtId="16" fontId="6" fillId="0" borderId="5" xfId="4" applyNumberFormat="1" applyFont="1" applyFill="1" applyBorder="1" applyAlignment="1">
      <alignment horizontal="center" wrapText="1"/>
    </xf>
    <xf numFmtId="16" fontId="6" fillId="0" borderId="17" xfId="4" applyNumberFormat="1" applyFont="1" applyFill="1" applyBorder="1" applyAlignment="1">
      <alignment horizontal="center" wrapText="1"/>
    </xf>
    <xf numFmtId="2" fontId="6" fillId="25" borderId="17" xfId="4" applyNumberFormat="1" applyFont="1" applyFill="1" applyBorder="1" applyAlignment="1">
      <alignment horizontal="center" vertical="center" wrapText="1"/>
    </xf>
    <xf numFmtId="0" fontId="6" fillId="36" borderId="17" xfId="4" applyFont="1" applyFill="1" applyBorder="1" applyAlignment="1" applyProtection="1">
      <alignment horizontal="center" wrapText="1"/>
      <protection locked="0"/>
    </xf>
    <xf numFmtId="16" fontId="6" fillId="4" borderId="17" xfId="4" applyNumberFormat="1" applyFont="1" applyFill="1" applyBorder="1" applyAlignment="1">
      <alignment horizontal="center" wrapText="1"/>
    </xf>
    <xf numFmtId="0" fontId="6" fillId="25" borderId="17" xfId="4" applyFont="1" applyFill="1" applyBorder="1" applyAlignment="1" applyProtection="1">
      <alignment horizontal="center" wrapText="1"/>
      <protection locked="0"/>
    </xf>
    <xf numFmtId="0" fontId="12" fillId="36" borderId="17" xfId="4" applyFont="1" applyFill="1" applyBorder="1" applyAlignment="1" applyProtection="1">
      <alignment horizontal="center" wrapText="1"/>
      <protection locked="0"/>
    </xf>
    <xf numFmtId="0" fontId="21" fillId="36" borderId="17" xfId="4" applyFont="1" applyFill="1" applyBorder="1" applyAlignment="1">
      <alignment horizontal="center" wrapText="1"/>
    </xf>
    <xf numFmtId="49" fontId="19" fillId="0" borderId="22" xfId="4" applyNumberFormat="1" applyFont="1" applyFill="1" applyBorder="1" applyProtection="1">
      <protection locked="0"/>
    </xf>
    <xf numFmtId="16" fontId="6" fillId="0" borderId="22" xfId="4" applyNumberFormat="1" applyFont="1" applyFill="1" applyBorder="1" applyAlignment="1">
      <alignment horizontal="center" wrapText="1"/>
    </xf>
    <xf numFmtId="16" fontId="6" fillId="0" borderId="1" xfId="4" applyNumberFormat="1" applyFont="1" applyFill="1" applyBorder="1" applyAlignment="1">
      <alignment horizontal="center" wrapText="1"/>
    </xf>
    <xf numFmtId="2" fontId="6" fillId="0" borderId="22" xfId="4" applyNumberFormat="1" applyFont="1" applyFill="1" applyBorder="1" applyAlignment="1">
      <alignment horizontal="center" vertical="center" wrapText="1"/>
    </xf>
    <xf numFmtId="2" fontId="6" fillId="25" borderId="22" xfId="4" applyNumberFormat="1" applyFont="1" applyFill="1" applyBorder="1" applyAlignment="1">
      <alignment horizontal="center" vertical="center" wrapText="1"/>
    </xf>
    <xf numFmtId="0" fontId="25" fillId="15" borderId="22" xfId="4" applyFont="1" applyFill="1" applyBorder="1" applyAlignment="1">
      <alignment horizontal="center" wrapText="1"/>
    </xf>
    <xf numFmtId="0" fontId="25" fillId="36" borderId="22" xfId="4" applyFont="1" applyFill="1" applyBorder="1" applyAlignment="1">
      <alignment horizontal="center" wrapText="1"/>
    </xf>
    <xf numFmtId="16" fontId="6" fillId="4" borderId="22" xfId="4" applyNumberFormat="1" applyFont="1" applyFill="1" applyBorder="1" applyAlignment="1">
      <alignment horizontal="center" wrapText="1"/>
    </xf>
    <xf numFmtId="0" fontId="4" fillId="39" borderId="22" xfId="4" applyFont="1" applyFill="1" applyBorder="1" applyProtection="1">
      <protection locked="0"/>
    </xf>
    <xf numFmtId="0" fontId="6" fillId="25" borderId="22" xfId="4" applyFont="1" applyFill="1" applyBorder="1" applyAlignment="1" applyProtection="1">
      <alignment horizontal="center" wrapText="1"/>
      <protection locked="0"/>
    </xf>
    <xf numFmtId="0" fontId="21" fillId="36" borderId="22" xfId="4" applyFont="1" applyFill="1" applyBorder="1" applyAlignment="1">
      <alignment horizontal="center" wrapText="1"/>
    </xf>
    <xf numFmtId="2" fontId="1" fillId="0" borderId="20" xfId="4" applyNumberFormat="1" applyFont="1" applyFill="1" applyBorder="1" applyProtection="1">
      <protection locked="0"/>
    </xf>
    <xf numFmtId="164" fontId="6" fillId="0" borderId="12" xfId="4" applyNumberFormat="1" applyFont="1" applyFill="1" applyBorder="1" applyAlignment="1">
      <alignment horizontal="center" wrapText="1"/>
    </xf>
    <xf numFmtId="164" fontId="6" fillId="0" borderId="20" xfId="4" applyNumberFormat="1" applyFont="1" applyFill="1" applyBorder="1" applyAlignment="1">
      <alignment horizontal="center" wrapText="1"/>
    </xf>
    <xf numFmtId="0" fontId="6" fillId="36" borderId="20" xfId="4" applyFont="1" applyFill="1" applyBorder="1" applyAlignment="1">
      <alignment horizontal="center" wrapText="1"/>
    </xf>
    <xf numFmtId="2" fontId="6" fillId="0" borderId="20" xfId="4" applyNumberFormat="1" applyFont="1" applyFill="1" applyBorder="1" applyAlignment="1">
      <alignment horizontal="center" vertical="center" wrapText="1"/>
    </xf>
    <xf numFmtId="2" fontId="6" fillId="25" borderId="20" xfId="4" applyNumberFormat="1" applyFont="1" applyFill="1" applyBorder="1" applyAlignment="1">
      <alignment horizontal="center" vertical="center" wrapText="1"/>
    </xf>
    <xf numFmtId="164" fontId="6" fillId="4" borderId="20" xfId="4" applyNumberFormat="1" applyFont="1" applyFill="1" applyBorder="1" applyAlignment="1">
      <alignment horizontal="center" wrapText="1"/>
    </xf>
    <xf numFmtId="0" fontId="6" fillId="36" borderId="20" xfId="4" applyFont="1" applyFill="1" applyBorder="1" applyAlignment="1" applyProtection="1">
      <alignment horizontal="center" wrapText="1"/>
      <protection locked="0"/>
    </xf>
    <xf numFmtId="0" fontId="6" fillId="25" borderId="20" xfId="4" applyFont="1" applyFill="1" applyBorder="1" applyAlignment="1" applyProtection="1">
      <alignment horizontal="center" wrapText="1"/>
      <protection locked="0"/>
    </xf>
    <xf numFmtId="0" fontId="21" fillId="36" borderId="20" xfId="4" applyFont="1" applyFill="1" applyBorder="1" applyAlignment="1">
      <alignment horizontal="center" wrapText="1"/>
    </xf>
    <xf numFmtId="49" fontId="19" fillId="0" borderId="17" xfId="4" applyNumberFormat="1" applyFont="1" applyFill="1" applyBorder="1" applyProtection="1">
      <protection locked="0"/>
    </xf>
    <xf numFmtId="0" fontId="4" fillId="0" borderId="22" xfId="4" applyFont="1" applyFill="1" applyBorder="1" applyProtection="1">
      <protection locked="0"/>
    </xf>
    <xf numFmtId="0" fontId="4" fillId="0" borderId="17" xfId="4" applyFont="1" applyFill="1" applyBorder="1" applyProtection="1">
      <protection locked="0"/>
    </xf>
    <xf numFmtId="0" fontId="24" fillId="15" borderId="17" xfId="1" applyFont="1" applyFill="1" applyBorder="1" applyAlignment="1" applyProtection="1">
      <alignment horizontal="center" wrapText="1"/>
      <protection locked="0"/>
    </xf>
    <xf numFmtId="49" fontId="27" fillId="15" borderId="17" xfId="1" applyNumberFormat="1" applyFont="1" applyFill="1" applyBorder="1" applyAlignment="1">
      <alignment horizontal="center" wrapText="1"/>
    </xf>
    <xf numFmtId="0" fontId="6" fillId="39" borderId="17" xfId="4" applyFont="1" applyFill="1" applyBorder="1" applyAlignment="1" applyProtection="1">
      <alignment horizontal="center" wrapText="1"/>
      <protection locked="0"/>
    </xf>
    <xf numFmtId="0" fontId="27" fillId="15" borderId="17" xfId="1" applyFont="1" applyFill="1" applyBorder="1" applyAlignment="1" applyProtection="1">
      <alignment horizontal="center" wrapText="1"/>
      <protection locked="0"/>
    </xf>
    <xf numFmtId="0" fontId="21" fillId="36" borderId="17" xfId="4" applyFont="1" applyFill="1" applyBorder="1" applyAlignment="1" applyProtection="1">
      <alignment horizontal="center" wrapText="1"/>
      <protection locked="0"/>
    </xf>
    <xf numFmtId="2" fontId="6" fillId="0" borderId="1" xfId="5" applyNumberFormat="1" applyFont="1" applyFill="1" applyBorder="1" applyAlignment="1">
      <alignment horizontal="center" vertical="center"/>
    </xf>
    <xf numFmtId="49" fontId="27" fillId="0" borderId="22" xfId="1" applyNumberFormat="1" applyFont="1" applyFill="1" applyBorder="1" applyAlignment="1">
      <alignment horizontal="center" wrapText="1"/>
    </xf>
    <xf numFmtId="2" fontId="6" fillId="15" borderId="22" xfId="5" applyNumberFormat="1" applyFont="1" applyFill="1" applyBorder="1" applyAlignment="1">
      <alignment horizontal="center" vertical="center"/>
    </xf>
    <xf numFmtId="2" fontId="6" fillId="22" borderId="22" xfId="1" applyNumberFormat="1" applyFont="1" applyFill="1" applyBorder="1" applyAlignment="1">
      <alignment horizontal="center" vertical="center" wrapText="1"/>
    </xf>
    <xf numFmtId="0" fontId="12" fillId="0" borderId="20" xfId="4" applyFont="1" applyFill="1" applyBorder="1" applyProtection="1">
      <protection locked="0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20" xfId="4" applyNumberFormat="1" applyFont="1" applyFill="1" applyBorder="1" applyAlignment="1">
      <alignment horizontal="center" vertical="center" wrapText="1"/>
    </xf>
    <xf numFmtId="1" fontId="6" fillId="20" borderId="20" xfId="1" applyNumberFormat="1" applyFont="1" applyFill="1" applyBorder="1" applyAlignment="1" applyProtection="1">
      <alignment horizontal="center" wrapText="1"/>
      <protection locked="0"/>
    </xf>
    <xf numFmtId="2" fontId="6" fillId="15" borderId="20" xfId="4" applyNumberFormat="1" applyFont="1" applyFill="1" applyBorder="1" applyAlignment="1">
      <alignment horizontal="center" vertical="center" wrapText="1"/>
    </xf>
    <xf numFmtId="0" fontId="12" fillId="36" borderId="20" xfId="4" applyFont="1" applyFill="1" applyBorder="1" applyAlignment="1">
      <alignment horizontal="center" wrapText="1"/>
    </xf>
    <xf numFmtId="2" fontId="6" fillId="25" borderId="22" xfId="1" applyNumberFormat="1" applyFont="1" applyFill="1" applyBorder="1" applyAlignment="1">
      <alignment horizontal="center" wrapText="1"/>
    </xf>
    <xf numFmtId="2" fontId="6" fillId="15" borderId="22" xfId="1" applyNumberFormat="1" applyFont="1" applyFill="1" applyBorder="1" applyAlignment="1">
      <alignment horizontal="center" vertical="center" wrapText="1"/>
    </xf>
    <xf numFmtId="0" fontId="6" fillId="15" borderId="22" xfId="1" applyFont="1" applyFill="1" applyBorder="1" applyAlignment="1" applyProtection="1">
      <alignment horizontal="center" wrapText="1"/>
      <protection locked="0"/>
    </xf>
    <xf numFmtId="0" fontId="6" fillId="15" borderId="22" xfId="1" applyFont="1" applyFill="1" applyBorder="1" applyAlignment="1">
      <alignment horizontal="center" wrapText="1"/>
    </xf>
    <xf numFmtId="0" fontId="21" fillId="15" borderId="17" xfId="1" applyFont="1" applyFill="1" applyBorder="1" applyAlignment="1" applyProtection="1">
      <alignment horizontal="center" wrapText="1"/>
      <protection locked="0"/>
    </xf>
    <xf numFmtId="2" fontId="6" fillId="15" borderId="20" xfId="1" applyNumberFormat="1" applyFont="1" applyFill="1" applyBorder="1" applyAlignment="1">
      <alignment horizontal="center" vertical="center" wrapText="1"/>
    </xf>
    <xf numFmtId="164" fontId="6" fillId="25" borderId="20" xfId="1" applyNumberFormat="1" applyFont="1" applyFill="1" applyBorder="1" applyAlignment="1">
      <alignment horizontal="center" wrapText="1"/>
    </xf>
    <xf numFmtId="164" fontId="6" fillId="15" borderId="20" xfId="1" applyNumberFormat="1" applyFont="1" applyFill="1" applyBorder="1" applyAlignment="1">
      <alignment horizontal="center" wrapText="1"/>
    </xf>
    <xf numFmtId="0" fontId="21" fillId="15" borderId="20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49" fontId="19" fillId="0" borderId="17" xfId="1" applyNumberFormat="1" applyFont="1" applyFill="1" applyBorder="1" applyAlignment="1">
      <alignment horizontal="left" vertical="center"/>
    </xf>
    <xf numFmtId="0" fontId="24" fillId="15" borderId="22" xfId="1" applyFont="1" applyFill="1" applyBorder="1" applyAlignment="1" applyProtection="1">
      <alignment horizontal="center" wrapText="1"/>
      <protection locked="0"/>
    </xf>
    <xf numFmtId="0" fontId="25" fillId="36" borderId="17" xfId="4" applyFont="1" applyFill="1" applyBorder="1" applyAlignment="1">
      <alignment horizontal="center" wrapText="1"/>
    </xf>
    <xf numFmtId="0" fontId="6" fillId="0" borderId="17" xfId="4" applyFont="1" applyFill="1" applyBorder="1" applyAlignment="1" applyProtection="1">
      <alignment horizontal="center" wrapText="1"/>
      <protection locked="0"/>
    </xf>
    <xf numFmtId="0" fontId="6" fillId="30" borderId="17" xfId="1" applyFont="1" applyFill="1" applyBorder="1" applyAlignment="1" applyProtection="1">
      <alignment horizont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25" fillId="36" borderId="20" xfId="4" applyFont="1" applyFill="1" applyBorder="1" applyAlignment="1">
      <alignment horizontal="center" wrapText="1"/>
    </xf>
    <xf numFmtId="1" fontId="6" fillId="30" borderId="20" xfId="1" applyNumberFormat="1" applyFont="1" applyFill="1" applyBorder="1" applyAlignment="1" applyProtection="1">
      <alignment horizontal="center" wrapText="1"/>
      <protection locked="0"/>
    </xf>
    <xf numFmtId="1" fontId="12" fillId="20" borderId="20" xfId="1" applyNumberFormat="1" applyFont="1" applyFill="1" applyBorder="1" applyAlignment="1" applyProtection="1">
      <alignment horizontal="center" wrapText="1"/>
      <protection locked="0"/>
    </xf>
    <xf numFmtId="0" fontId="12" fillId="2" borderId="0" xfId="4" applyFont="1" applyFill="1" applyBorder="1" applyAlignment="1" applyProtection="1">
      <alignment wrapText="1"/>
      <protection locked="0"/>
    </xf>
    <xf numFmtId="0" fontId="6" fillId="36" borderId="17" xfId="4" applyFont="1" applyFill="1" applyBorder="1" applyAlignment="1">
      <alignment horizontal="center" vertical="center" wrapText="1"/>
    </xf>
    <xf numFmtId="0" fontId="12" fillId="36" borderId="17" xfId="4" applyFont="1" applyFill="1" applyBorder="1" applyAlignment="1">
      <alignment horizontal="center" vertical="center" wrapText="1"/>
    </xf>
    <xf numFmtId="0" fontId="21" fillId="30" borderId="17" xfId="1" applyFont="1" applyFill="1" applyBorder="1" applyAlignment="1" applyProtection="1">
      <alignment horizontal="center" wrapText="1"/>
      <protection locked="0"/>
    </xf>
    <xf numFmtId="49" fontId="19" fillId="0" borderId="22" xfId="1" applyNumberFormat="1" applyFont="1" applyFill="1" applyBorder="1" applyProtection="1">
      <protection locked="0"/>
    </xf>
    <xf numFmtId="0" fontId="6" fillId="30" borderId="22" xfId="1" applyFont="1" applyFill="1" applyBorder="1" applyAlignment="1" applyProtection="1">
      <alignment horizontal="center" wrapText="1"/>
      <protection locked="0"/>
    </xf>
    <xf numFmtId="0" fontId="21" fillId="30" borderId="22" xfId="1" applyFont="1" applyFill="1" applyBorder="1" applyAlignment="1" applyProtection="1">
      <alignment horizontal="center" wrapText="1"/>
      <protection locked="0"/>
    </xf>
    <xf numFmtId="0" fontId="6" fillId="36" borderId="20" xfId="4" applyFont="1" applyFill="1" applyBorder="1" applyAlignment="1">
      <alignment horizontal="center" vertical="center" wrapText="1"/>
    </xf>
    <xf numFmtId="0" fontId="12" fillId="36" borderId="20" xfId="4" applyFont="1" applyFill="1" applyBorder="1" applyAlignment="1">
      <alignment horizontal="center" vertical="center" wrapText="1"/>
    </xf>
    <xf numFmtId="1" fontId="21" fillId="30" borderId="20" xfId="1" applyNumberFormat="1" applyFont="1" applyFill="1" applyBorder="1" applyAlignment="1" applyProtection="1">
      <alignment horizontal="center" wrapText="1"/>
      <protection locked="0"/>
    </xf>
    <xf numFmtId="0" fontId="6" fillId="0" borderId="17" xfId="4" applyFont="1" applyFill="1" applyBorder="1" applyAlignment="1">
      <alignment horizontal="center" wrapText="1"/>
    </xf>
    <xf numFmtId="0" fontId="16" fillId="30" borderId="17" xfId="1" applyFont="1" applyFill="1" applyBorder="1" applyAlignment="1">
      <alignment horizontal="center" vertical="center" wrapText="1"/>
    </xf>
    <xf numFmtId="0" fontId="16" fillId="30" borderId="20" xfId="1" applyFont="1" applyFill="1" applyBorder="1" applyAlignment="1">
      <alignment horizontal="center" vertical="center" wrapText="1"/>
    </xf>
    <xf numFmtId="0" fontId="16" fillId="30" borderId="20" xfId="1" applyFont="1" applyFill="1" applyBorder="1" applyAlignment="1" applyProtection="1">
      <alignment horizontal="center" wrapText="1"/>
      <protection locked="0"/>
    </xf>
    <xf numFmtId="0" fontId="6" fillId="17" borderId="17" xfId="1" applyFont="1" applyFill="1" applyBorder="1" applyAlignment="1">
      <alignment horizontal="center" wrapText="1"/>
    </xf>
    <xf numFmtId="0" fontId="6" fillId="17" borderId="17" xfId="1" applyFont="1" applyFill="1" applyBorder="1" applyAlignment="1" applyProtection="1">
      <alignment horizontal="center" wrapText="1"/>
      <protection locked="0"/>
    </xf>
    <xf numFmtId="0" fontId="6" fillId="30" borderId="17" xfId="1" applyFont="1" applyFill="1" applyBorder="1" applyAlignment="1">
      <alignment horizontal="center" wrapText="1"/>
    </xf>
    <xf numFmtId="0" fontId="6" fillId="30" borderId="20" xfId="1" applyFont="1" applyFill="1" applyBorder="1" applyAlignment="1">
      <alignment horizontal="center" vertical="center" wrapText="1"/>
    </xf>
    <xf numFmtId="49" fontId="19" fillId="7" borderId="17" xfId="1" applyNumberFormat="1" applyFont="1" applyFill="1" applyBorder="1" applyProtection="1">
      <protection locked="0"/>
    </xf>
    <xf numFmtId="0" fontId="4" fillId="13" borderId="0" xfId="4" applyFont="1" applyFill="1" applyBorder="1" applyAlignment="1" applyProtection="1">
      <alignment horizontal="center" vertical="center"/>
      <protection locked="0"/>
    </xf>
    <xf numFmtId="0" fontId="4" fillId="17" borderId="5" xfId="4" applyFont="1" applyFill="1" applyBorder="1" applyAlignment="1" applyProtection="1">
      <alignment horizontal="center" vertical="center"/>
      <protection locked="0"/>
    </xf>
    <xf numFmtId="49" fontId="25" fillId="0" borderId="1" xfId="5" applyNumberFormat="1" applyFont="1" applyFill="1" applyBorder="1" applyAlignment="1">
      <alignment horizontal="center" vertical="center"/>
    </xf>
    <xf numFmtId="0" fontId="6" fillId="30" borderId="20" xfId="1" applyFont="1" applyFill="1" applyBorder="1" applyAlignment="1" applyProtection="1">
      <alignment horizontal="center" wrapText="1"/>
      <protection locked="0"/>
    </xf>
    <xf numFmtId="0" fontId="4" fillId="2" borderId="12" xfId="4" applyFont="1" applyFill="1" applyBorder="1" applyAlignment="1" applyProtection="1">
      <alignment horizontal="center" vertical="center"/>
      <protection locked="0"/>
    </xf>
    <xf numFmtId="49" fontId="19" fillId="17" borderId="17" xfId="4" applyNumberFormat="1" applyFont="1" applyFill="1" applyBorder="1" applyProtection="1">
      <protection locked="0"/>
    </xf>
    <xf numFmtId="2" fontId="30" fillId="0" borderId="17" xfId="1" applyNumberFormat="1" applyFont="1" applyFill="1" applyBorder="1" applyAlignment="1">
      <alignment horizontal="center" vertical="center" wrapText="1"/>
    </xf>
    <xf numFmtId="0" fontId="16" fillId="30" borderId="17" xfId="1" applyFont="1" applyFill="1" applyBorder="1" applyAlignment="1" applyProtection="1">
      <alignment horizontal="center" vertical="center" wrapText="1"/>
      <protection locked="0"/>
    </xf>
    <xf numFmtId="2" fontId="30" fillId="0" borderId="20" xfId="1" applyNumberFormat="1" applyFont="1" applyFill="1" applyBorder="1" applyAlignment="1">
      <alignment horizontal="center" vertical="center" wrapText="1"/>
    </xf>
    <xf numFmtId="1" fontId="6" fillId="36" borderId="20" xfId="4" applyNumberFormat="1" applyFont="1" applyFill="1" applyBorder="1" applyAlignment="1">
      <alignment horizontal="center" vertical="center" wrapText="1"/>
    </xf>
    <xf numFmtId="1" fontId="12" fillId="36" borderId="20" xfId="4" applyNumberFormat="1" applyFont="1" applyFill="1" applyBorder="1" applyAlignment="1">
      <alignment horizontal="center" vertical="center" wrapText="1"/>
    </xf>
    <xf numFmtId="2" fontId="6" fillId="34" borderId="17" xfId="1" applyNumberFormat="1" applyFont="1" applyFill="1" applyBorder="1" applyAlignment="1">
      <alignment horizontal="center" vertical="center" wrapText="1"/>
    </xf>
    <xf numFmtId="1" fontId="6" fillId="34" borderId="20" xfId="1" applyNumberFormat="1" applyFont="1" applyFill="1" applyBorder="1" applyAlignment="1">
      <alignment horizontal="center" vertical="center" wrapText="1"/>
    </xf>
    <xf numFmtId="1" fontId="6" fillId="30" borderId="20" xfId="1" applyNumberFormat="1" applyFont="1" applyFill="1" applyBorder="1" applyAlignment="1">
      <alignment horizontal="center" vertical="center" wrapText="1"/>
    </xf>
    <xf numFmtId="1" fontId="21" fillId="20" borderId="20" xfId="1" applyNumberFormat="1" applyFont="1" applyFill="1" applyBorder="1" applyAlignment="1" applyProtection="1">
      <alignment horizontal="center" wrapText="1"/>
      <protection locked="0"/>
    </xf>
    <xf numFmtId="2" fontId="6" fillId="34" borderId="17" xfId="4" applyNumberFormat="1" applyFont="1" applyFill="1" applyBorder="1" applyAlignment="1">
      <alignment horizontal="center" vertical="center" wrapText="1"/>
    </xf>
    <xf numFmtId="0" fontId="6" fillId="34" borderId="17" xfId="1" applyFont="1" applyFill="1" applyBorder="1" applyAlignment="1">
      <alignment horizontal="center" wrapText="1"/>
    </xf>
    <xf numFmtId="0" fontId="6" fillId="34" borderId="17" xfId="4" applyFont="1" applyFill="1" applyBorder="1" applyAlignment="1">
      <alignment horizontal="center" wrapText="1"/>
    </xf>
    <xf numFmtId="0" fontId="6" fillId="34" borderId="17" xfId="4" applyFont="1" applyFill="1" applyBorder="1" applyAlignment="1" applyProtection="1">
      <alignment horizontal="center" wrapText="1"/>
      <protection locked="0"/>
    </xf>
    <xf numFmtId="0" fontId="16" fillId="30" borderId="17" xfId="1" applyFont="1" applyFill="1" applyBorder="1" applyAlignment="1" applyProtection="1">
      <alignment horizontal="center" wrapText="1"/>
      <protection locked="0"/>
    </xf>
    <xf numFmtId="0" fontId="12" fillId="30" borderId="17" xfId="1" applyFont="1" applyFill="1" applyBorder="1" applyAlignment="1" applyProtection="1">
      <alignment horizontal="center" wrapText="1"/>
      <protection locked="0"/>
    </xf>
    <xf numFmtId="2" fontId="6" fillId="34" borderId="20" xfId="4" applyNumberFormat="1" applyFont="1" applyFill="1" applyBorder="1" applyAlignment="1">
      <alignment horizontal="center" vertical="center" wrapText="1"/>
    </xf>
    <xf numFmtId="2" fontId="6" fillId="34" borderId="20" xfId="1" applyNumberFormat="1" applyFont="1" applyFill="1" applyBorder="1" applyAlignment="1">
      <alignment horizontal="center" vertical="center" wrapText="1"/>
    </xf>
    <xf numFmtId="1" fontId="12" fillId="30" borderId="20" xfId="1" applyNumberFormat="1" applyFont="1" applyFill="1" applyBorder="1" applyAlignment="1" applyProtection="1">
      <alignment horizontal="center" wrapText="1"/>
      <protection locked="0"/>
    </xf>
    <xf numFmtId="0" fontId="21" fillId="36" borderId="20" xfId="4" applyFont="1" applyFill="1" applyBorder="1" applyAlignment="1">
      <alignment horizontal="center" vertical="center" wrapText="1"/>
    </xf>
    <xf numFmtId="49" fontId="29" fillId="18" borderId="19" xfId="0" applyNumberFormat="1" applyFont="1" applyFill="1" applyBorder="1" applyProtection="1">
      <protection locked="0"/>
    </xf>
    <xf numFmtId="0" fontId="4" fillId="10" borderId="0" xfId="4" applyFont="1" applyFill="1" applyBorder="1" applyAlignment="1" applyProtection="1">
      <alignment horizontal="center" vertical="center"/>
      <protection locked="0"/>
    </xf>
    <xf numFmtId="0" fontId="4" fillId="12" borderId="0" xfId="4" applyFont="1" applyFill="1" applyBorder="1" applyAlignment="1" applyProtection="1">
      <alignment horizontal="center" vertical="center"/>
      <protection locked="0"/>
    </xf>
    <xf numFmtId="0" fontId="4" fillId="14" borderId="0" xfId="4" applyFont="1" applyFill="1" applyBorder="1" applyAlignment="1" applyProtection="1">
      <alignment horizontal="center" vertical="center"/>
      <protection locked="0"/>
    </xf>
    <xf numFmtId="0" fontId="4" fillId="10" borderId="2" xfId="4" applyFont="1" applyFill="1" applyBorder="1" applyAlignment="1" applyProtection="1">
      <alignment horizontal="center" vertical="center"/>
      <protection locked="0"/>
    </xf>
    <xf numFmtId="2" fontId="1" fillId="0" borderId="17" xfId="1" applyNumberFormat="1" applyFont="1" applyFill="1" applyBorder="1" applyProtection="1">
      <protection locked="0"/>
    </xf>
    <xf numFmtId="0" fontId="6" fillId="30" borderId="17" xfId="1" applyFont="1" applyFill="1" applyBorder="1" applyAlignment="1">
      <alignment horizontal="center" vertical="center" wrapText="1"/>
    </xf>
    <xf numFmtId="1" fontId="6" fillId="20" borderId="17" xfId="1" applyNumberFormat="1" applyFont="1" applyFill="1" applyBorder="1" applyAlignment="1" applyProtection="1">
      <alignment horizontal="center" wrapText="1"/>
      <protection locked="0"/>
    </xf>
    <xf numFmtId="2" fontId="20" fillId="22" borderId="0" xfId="0" applyNumberFormat="1" applyFont="1" applyFill="1" applyBorder="1" applyAlignment="1" applyProtection="1">
      <alignment horizontal="center"/>
      <protection locked="0"/>
    </xf>
    <xf numFmtId="0" fontId="4" fillId="2" borderId="2" xfId="4" applyFont="1" applyFill="1" applyBorder="1" applyAlignment="1" applyProtection="1">
      <alignment horizontal="center" vertical="center"/>
      <protection locked="0"/>
    </xf>
    <xf numFmtId="2" fontId="20" fillId="27" borderId="0" xfId="0" applyNumberFormat="1" applyFont="1" applyFill="1" applyBorder="1" applyAlignment="1" applyProtection="1">
      <alignment horizontal="center"/>
      <protection locked="0"/>
    </xf>
    <xf numFmtId="0" fontId="6" fillId="30" borderId="22" xfId="1" applyFont="1" applyFill="1" applyBorder="1" applyAlignment="1">
      <alignment horizontal="center" vertical="center" wrapText="1"/>
    </xf>
    <xf numFmtId="1" fontId="6" fillId="20" borderId="22" xfId="1" applyNumberFormat="1" applyFont="1" applyFill="1" applyBorder="1" applyAlignment="1" applyProtection="1">
      <alignment horizontal="center" wrapText="1"/>
      <protection locked="0"/>
    </xf>
    <xf numFmtId="0" fontId="4" fillId="2" borderId="4" xfId="4" applyFont="1" applyFill="1" applyBorder="1" applyProtection="1">
      <protection locked="0"/>
    </xf>
    <xf numFmtId="1" fontId="4" fillId="2" borderId="4" xfId="4" applyNumberFormat="1" applyFont="1" applyFill="1" applyBorder="1" applyProtection="1">
      <protection locked="0"/>
    </xf>
    <xf numFmtId="0" fontId="4" fillId="2" borderId="4" xfId="4" applyFont="1" applyFill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center" vertical="center"/>
      <protection locked="0"/>
    </xf>
    <xf numFmtId="0" fontId="4" fillId="2" borderId="11" xfId="4" applyFont="1" applyFill="1" applyBorder="1" applyProtection="1">
      <protection locked="0"/>
    </xf>
    <xf numFmtId="1" fontId="4" fillId="2" borderId="11" xfId="4" applyNumberFormat="1" applyFont="1" applyFill="1" applyBorder="1" applyProtection="1">
      <protection locked="0"/>
    </xf>
    <xf numFmtId="0" fontId="4" fillId="2" borderId="11" xfId="4" applyFont="1" applyFill="1" applyBorder="1" applyAlignment="1" applyProtection="1">
      <alignment horizontal="center" vertical="center"/>
      <protection locked="0"/>
    </xf>
    <xf numFmtId="0" fontId="4" fillId="2" borderId="15" xfId="4" applyFont="1" applyFill="1" applyBorder="1" applyAlignment="1" applyProtection="1">
      <alignment horizontal="center" vertical="center"/>
      <protection locked="0"/>
    </xf>
    <xf numFmtId="0" fontId="4" fillId="0" borderId="0" xfId="4" applyFont="1" applyFill="1" applyBorder="1" applyAlignment="1" applyProtection="1">
      <alignment horizontal="center" vertical="center"/>
      <protection locked="0"/>
    </xf>
    <xf numFmtId="2" fontId="1" fillId="0" borderId="22" xfId="1" applyNumberFormat="1" applyFont="1" applyFill="1" applyBorder="1" applyProtection="1">
      <protection locked="0"/>
    </xf>
    <xf numFmtId="49" fontId="19" fillId="17" borderId="5" xfId="4" applyNumberFormat="1" applyFont="1" applyFill="1" applyBorder="1" applyProtection="1">
      <protection locked="0"/>
    </xf>
    <xf numFmtId="2" fontId="0" fillId="0" borderId="12" xfId="1" applyNumberFormat="1" applyFont="1" applyFill="1" applyBorder="1" applyProtection="1">
      <protection locked="0"/>
    </xf>
    <xf numFmtId="49" fontId="29" fillId="0" borderId="0" xfId="5" applyNumberFormat="1" applyFont="1" applyBorder="1" applyAlignment="1">
      <alignment horizontal="right" vertical="center"/>
    </xf>
    <xf numFmtId="164" fontId="25" fillId="0" borderId="0" xfId="5" applyNumberFormat="1" applyFont="1" applyBorder="1" applyAlignment="1">
      <alignment horizontal="center" vertical="center"/>
    </xf>
    <xf numFmtId="0" fontId="5" fillId="2" borderId="0" xfId="4" applyFont="1" applyFill="1" applyBorder="1" applyAlignment="1" applyProtection="1">
      <alignment horizontal="center" vertical="center"/>
      <protection locked="0"/>
    </xf>
    <xf numFmtId="49" fontId="6" fillId="0" borderId="0" xfId="5" applyNumberFormat="1" applyFont="1" applyBorder="1" applyAlignment="1">
      <alignment horizontal="right" vertical="center"/>
    </xf>
    <xf numFmtId="2" fontId="25" fillId="24" borderId="6" xfId="1" applyNumberFormat="1" applyFont="1" applyFill="1" applyBorder="1" applyAlignment="1">
      <alignment horizontal="center" vertical="center" wrapText="1"/>
    </xf>
    <xf numFmtId="164" fontId="25" fillId="40" borderId="0" xfId="5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 applyProtection="1">
      <alignment horizontal="center"/>
      <protection locked="0"/>
    </xf>
    <xf numFmtId="1" fontId="25" fillId="0" borderId="0" xfId="5" applyNumberFormat="1" applyFont="1" applyBorder="1" applyAlignment="1">
      <alignment horizontal="center" vertical="center"/>
    </xf>
    <xf numFmtId="0" fontId="12" fillId="2" borderId="0" xfId="1" applyFont="1" applyFill="1" applyBorder="1" applyProtection="1">
      <protection locked="0"/>
    </xf>
    <xf numFmtId="49" fontId="19" fillId="0" borderId="0" xfId="1" applyNumberFormat="1" applyFont="1" applyFill="1" applyBorder="1" applyProtection="1">
      <protection locked="0"/>
    </xf>
    <xf numFmtId="0" fontId="22" fillId="0" borderId="19" xfId="1" applyFont="1" applyFill="1" applyBorder="1" applyAlignment="1">
      <alignment vertical="center"/>
    </xf>
    <xf numFmtId="2" fontId="6" fillId="0" borderId="19" xfId="1" applyNumberFormat="1" applyFont="1" applyFill="1" applyBorder="1" applyAlignment="1">
      <alignment horizontal="center" wrapText="1"/>
    </xf>
    <xf numFmtId="0" fontId="6" fillId="20" borderId="19" xfId="1" applyFont="1" applyFill="1" applyBorder="1" applyAlignment="1" applyProtection="1">
      <alignment horizontal="center" wrapText="1"/>
      <protection locked="0"/>
    </xf>
    <xf numFmtId="0" fontId="6" fillId="20" borderId="19" xfId="1" applyFont="1" applyFill="1" applyBorder="1" applyAlignment="1">
      <alignment horizontal="center" wrapText="1"/>
    </xf>
    <xf numFmtId="49" fontId="19" fillId="0" borderId="17" xfId="6" applyNumberFormat="1" applyFont="1" applyFill="1" applyBorder="1" applyAlignment="1" applyProtection="1">
      <alignment horizontal="left"/>
      <protection locked="0"/>
    </xf>
    <xf numFmtId="1" fontId="9" fillId="0" borderId="1" xfId="1" applyNumberFormat="1" applyFont="1" applyFill="1" applyBorder="1" applyAlignment="1" applyProtection="1">
      <alignment horizontal="center" vertical="center"/>
      <protection locked="0"/>
    </xf>
    <xf numFmtId="1" fontId="11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20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wrapText="1"/>
    </xf>
    <xf numFmtId="0" fontId="6" fillId="16" borderId="20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/>
      <protection locked="0"/>
    </xf>
    <xf numFmtId="0" fontId="19" fillId="0" borderId="17" xfId="1" applyFont="1" applyFill="1" applyBorder="1" applyAlignment="1">
      <alignment vertical="center"/>
    </xf>
    <xf numFmtId="0" fontId="6" fillId="0" borderId="17" xfId="1" applyFont="1" applyFill="1" applyBorder="1" applyAlignment="1" applyProtection="1">
      <alignment horizontal="center" vertical="center" wrapText="1"/>
      <protection locked="0"/>
    </xf>
    <xf numFmtId="0" fontId="25" fillId="20" borderId="1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 applyProtection="1">
      <alignment horizontal="center" vertical="center" wrapText="1"/>
      <protection locked="0"/>
    </xf>
    <xf numFmtId="0" fontId="25" fillId="16" borderId="20" xfId="1" applyFont="1" applyFill="1" applyBorder="1" applyAlignment="1">
      <alignment horizontal="center" vertical="center" wrapTex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6" fillId="20" borderId="17" xfId="6" applyFont="1" applyFill="1" applyBorder="1" applyAlignment="1" applyProtection="1">
      <alignment horizontal="center" vertical="center" wrapText="1"/>
      <protection locked="0"/>
    </xf>
    <xf numFmtId="0" fontId="6" fillId="20" borderId="20" xfId="6" applyFont="1" applyFill="1" applyBorder="1" applyAlignment="1" applyProtection="1">
      <alignment horizontal="center" vertical="center" wrapText="1"/>
      <protection locked="0"/>
    </xf>
    <xf numFmtId="0" fontId="22" fillId="17" borderId="17" xfId="1" applyFont="1" applyFill="1" applyBorder="1" applyAlignment="1">
      <alignment vertical="center"/>
    </xf>
    <xf numFmtId="49" fontId="19" fillId="0" borderId="0" xfId="4" applyNumberFormat="1" applyFont="1" applyFill="1" applyBorder="1" applyProtection="1">
      <protection locked="0"/>
    </xf>
    <xf numFmtId="0" fontId="4" fillId="0" borderId="6" xfId="4" applyFont="1" applyFill="1" applyBorder="1" applyAlignment="1" applyProtection="1">
      <alignment horizontal="center" vertical="center"/>
      <protection locked="0"/>
    </xf>
    <xf numFmtId="0" fontId="4" fillId="2" borderId="1" xfId="4" applyFont="1" applyFill="1" applyBorder="1" applyAlignment="1" applyProtection="1">
      <alignment horizontal="center" vertical="center"/>
      <protection locked="0"/>
    </xf>
    <xf numFmtId="2" fontId="25" fillId="0" borderId="17" xfId="1" applyNumberFormat="1" applyFont="1" applyFill="1" applyBorder="1" applyAlignment="1">
      <alignment horizontal="center" vertical="center" wrapText="1"/>
    </xf>
    <xf numFmtId="164" fontId="25" fillId="0" borderId="20" xfId="1" applyNumberFormat="1" applyFont="1" applyFill="1" applyBorder="1" applyAlignment="1">
      <alignment horizontal="center" vertical="center" wrapText="1"/>
    </xf>
    <xf numFmtId="2" fontId="16" fillId="0" borderId="17" xfId="1" applyNumberFormat="1" applyFont="1" applyFill="1" applyBorder="1" applyAlignment="1">
      <alignment horizontal="center" wrapText="1"/>
    </xf>
    <xf numFmtId="2" fontId="23" fillId="4" borderId="17" xfId="1" applyNumberFormat="1" applyFont="1" applyFill="1" applyBorder="1" applyAlignment="1">
      <alignment horizontal="center" wrapText="1"/>
    </xf>
    <xf numFmtId="2" fontId="23" fillId="0" borderId="17" xfId="1" applyNumberFormat="1" applyFont="1" applyFill="1" applyBorder="1" applyAlignment="1">
      <alignment horizontal="center" wrapText="1"/>
    </xf>
    <xf numFmtId="17" fontId="4" fillId="38" borderId="17" xfId="4" applyNumberFormat="1" applyFont="1" applyFill="1" applyBorder="1" applyAlignment="1" applyProtection="1">
      <alignment horizontal="center" vertical="center"/>
      <protection locked="0"/>
    </xf>
    <xf numFmtId="17" fontId="33" fillId="8" borderId="17" xfId="4" applyNumberFormat="1" applyFont="1" applyFill="1" applyBorder="1" applyAlignment="1" applyProtection="1">
      <alignment horizontal="center" vertical="center"/>
      <protection locked="0"/>
    </xf>
    <xf numFmtId="2" fontId="22" fillId="0" borderId="20" xfId="1" applyNumberFormat="1" applyFont="1" applyFill="1" applyBorder="1" applyProtection="1">
      <protection locked="0"/>
    </xf>
    <xf numFmtId="2" fontId="16" fillId="4" borderId="20" xfId="1" applyNumberFormat="1" applyFont="1" applyFill="1" applyBorder="1" applyAlignment="1">
      <alignment horizontal="center" wrapText="1"/>
    </xf>
    <xf numFmtId="2" fontId="16" fillId="0" borderId="20" xfId="1" applyNumberFormat="1" applyFont="1" applyFill="1" applyBorder="1" applyAlignment="1">
      <alignment horizontal="center" wrapText="1"/>
    </xf>
    <xf numFmtId="0" fontId="4" fillId="38" borderId="20" xfId="4" applyFont="1" applyFill="1" applyBorder="1" applyAlignment="1" applyProtection="1">
      <alignment horizontal="center" vertical="center"/>
      <protection locked="0"/>
    </xf>
    <xf numFmtId="0" fontId="4" fillId="8" borderId="20" xfId="4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 applyProtection="1">
      <alignment horizontal="center" vertical="center" wrapText="1"/>
      <protection locked="0"/>
    </xf>
    <xf numFmtId="0" fontId="4" fillId="34" borderId="17" xfId="4" applyFont="1" applyFill="1" applyBorder="1" applyAlignment="1" applyProtection="1">
      <alignment horizontal="center" vertical="center"/>
      <protection locked="0"/>
    </xf>
    <xf numFmtId="17" fontId="4" fillId="0" borderId="17" xfId="4" applyNumberFormat="1" applyFont="1" applyFill="1" applyBorder="1" applyAlignment="1" applyProtection="1">
      <alignment horizontal="center" vertical="center"/>
      <protection locked="0"/>
    </xf>
    <xf numFmtId="17" fontId="4" fillId="14" borderId="17" xfId="4" applyNumberFormat="1" applyFont="1" applyFill="1" applyBorder="1" applyAlignment="1" applyProtection="1">
      <alignment horizontal="center" vertical="center"/>
      <protection locked="0"/>
    </xf>
    <xf numFmtId="0" fontId="4" fillId="8" borderId="17" xfId="4" applyFont="1" applyFill="1" applyBorder="1" applyAlignment="1" applyProtection="1">
      <alignment horizontal="center" vertical="center"/>
      <protection locked="0"/>
    </xf>
    <xf numFmtId="164" fontId="25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34" borderId="20" xfId="4" applyFont="1" applyFill="1" applyBorder="1" applyAlignment="1" applyProtection="1">
      <alignment horizontal="center" vertical="center"/>
      <protection locked="0"/>
    </xf>
    <xf numFmtId="0" fontId="33" fillId="8" borderId="20" xfId="4" applyFont="1" applyFill="1" applyBorder="1" applyAlignment="1" applyProtection="1">
      <alignment horizontal="center" vertical="center"/>
      <protection locked="0"/>
    </xf>
    <xf numFmtId="17" fontId="4" fillId="8" borderId="17" xfId="4" applyNumberFormat="1" applyFont="1" applyFill="1" applyBorder="1" applyAlignment="1" applyProtection="1">
      <alignment horizontal="center" vertical="center"/>
      <protection locked="0"/>
    </xf>
    <xf numFmtId="0" fontId="19" fillId="17" borderId="17" xfId="1" applyFont="1" applyFill="1" applyBorder="1" applyAlignment="1">
      <alignment vertical="center"/>
    </xf>
    <xf numFmtId="2" fontId="34" fillId="0" borderId="20" xfId="1" applyNumberFormat="1" applyFont="1" applyFill="1" applyBorder="1" applyProtection="1">
      <protection locked="0"/>
    </xf>
    <xf numFmtId="0" fontId="35" fillId="0" borderId="20" xfId="1" applyFont="1" applyFill="1" applyBorder="1" applyAlignment="1">
      <alignment horizontal="center" wrapText="1"/>
    </xf>
    <xf numFmtId="164" fontId="35" fillId="0" borderId="20" xfId="1" applyNumberFormat="1" applyFont="1" applyFill="1" applyBorder="1" applyAlignment="1">
      <alignment horizontal="center" vertical="center" wrapText="1"/>
    </xf>
    <xf numFmtId="0" fontId="35" fillId="20" borderId="20" xfId="1" applyFont="1" applyFill="1" applyBorder="1" applyAlignment="1">
      <alignment horizontal="center" wrapText="1"/>
    </xf>
    <xf numFmtId="0" fontId="4" fillId="34" borderId="1" xfId="1" applyFont="1" applyFill="1" applyBorder="1" applyAlignment="1" applyProtection="1">
      <alignment horizontal="center"/>
      <protection locked="0"/>
    </xf>
    <xf numFmtId="0" fontId="4" fillId="34" borderId="0" xfId="4" applyFont="1" applyFill="1" applyBorder="1" applyProtection="1">
      <protection locked="0"/>
    </xf>
    <xf numFmtId="0" fontId="34" fillId="34" borderId="17" xfId="1" applyFont="1" applyFill="1" applyBorder="1" applyAlignment="1">
      <alignment vertical="center"/>
    </xf>
    <xf numFmtId="2" fontId="35" fillId="34" borderId="17" xfId="1" applyNumberFormat="1" applyFont="1" applyFill="1" applyBorder="1" applyAlignment="1">
      <alignment horizontal="center" wrapText="1"/>
    </xf>
    <xf numFmtId="2" fontId="35" fillId="34" borderId="17" xfId="1" applyNumberFormat="1" applyFont="1" applyFill="1" applyBorder="1" applyAlignment="1">
      <alignment horizontal="center" vertical="center" wrapText="1"/>
    </xf>
    <xf numFmtId="0" fontId="35" fillId="34" borderId="17" xfId="1" applyFont="1" applyFill="1" applyBorder="1" applyAlignment="1">
      <alignment horizontal="center" wrapText="1"/>
    </xf>
    <xf numFmtId="1" fontId="4" fillId="34" borderId="0" xfId="4" applyNumberFormat="1" applyFont="1" applyFill="1" applyBorder="1" applyProtection="1">
      <protection locked="0"/>
    </xf>
    <xf numFmtId="0" fontId="4" fillId="34" borderId="0" xfId="4" applyFont="1" applyFill="1" applyBorder="1" applyAlignment="1" applyProtection="1">
      <alignment horizontal="center" vertical="center"/>
      <protection locked="0"/>
    </xf>
    <xf numFmtId="2" fontId="34" fillId="34" borderId="20" xfId="1" applyNumberFormat="1" applyFont="1" applyFill="1" applyBorder="1" applyProtection="1">
      <protection locked="0"/>
    </xf>
    <xf numFmtId="2" fontId="35" fillId="34" borderId="20" xfId="1" applyNumberFormat="1" applyFont="1" applyFill="1" applyBorder="1" applyAlignment="1">
      <alignment horizontal="center" wrapText="1"/>
    </xf>
    <xf numFmtId="164" fontId="35" fillId="34" borderId="20" xfId="1" applyNumberFormat="1" applyFont="1" applyFill="1" applyBorder="1" applyAlignment="1">
      <alignment horizontal="center" vertical="center" wrapText="1"/>
    </xf>
    <xf numFmtId="0" fontId="35" fillId="34" borderId="20" xfId="1" applyFont="1" applyFill="1" applyBorder="1" applyAlignment="1">
      <alignment horizontal="center" wrapText="1"/>
    </xf>
    <xf numFmtId="0" fontId="34" fillId="42" borderId="17" xfId="1" applyFont="1" applyFill="1" applyBorder="1" applyAlignment="1">
      <alignment vertical="center"/>
    </xf>
    <xf numFmtId="2" fontId="36" fillId="4" borderId="17" xfId="1" applyNumberFormat="1" applyFont="1" applyFill="1" applyBorder="1" applyAlignment="1">
      <alignment horizontal="center" wrapText="1"/>
    </xf>
    <xf numFmtId="2" fontId="36" fillId="0" borderId="17" xfId="1" applyNumberFormat="1" applyFont="1" applyFill="1" applyBorder="1" applyAlignment="1">
      <alignment horizontal="center" wrapText="1"/>
    </xf>
    <xf numFmtId="0" fontId="35" fillId="20" borderId="17" xfId="1" applyFont="1" applyFill="1" applyBorder="1" applyAlignment="1">
      <alignment horizontal="center" wrapText="1"/>
    </xf>
    <xf numFmtId="2" fontId="35" fillId="4" borderId="20" xfId="1" applyNumberFormat="1" applyFont="1" applyFill="1" applyBorder="1" applyAlignment="1">
      <alignment horizontal="center" wrapText="1"/>
    </xf>
    <xf numFmtId="2" fontId="35" fillId="0" borderId="20" xfId="1" applyNumberFormat="1" applyFont="1" applyFill="1" applyBorder="1" applyAlignment="1">
      <alignment horizontal="center" vertical="center" wrapText="1"/>
    </xf>
    <xf numFmtId="2" fontId="35" fillId="0" borderId="20" xfId="1" applyNumberFormat="1" applyFont="1" applyFill="1" applyBorder="1" applyAlignment="1">
      <alignment horizontal="center" wrapText="1"/>
    </xf>
    <xf numFmtId="0" fontId="34" fillId="0" borderId="17" xfId="1" applyFont="1" applyFill="1" applyBorder="1" applyAlignment="1">
      <alignment vertical="center"/>
    </xf>
    <xf numFmtId="0" fontId="35" fillId="18" borderId="17" xfId="1" applyFont="1" applyFill="1" applyBorder="1" applyAlignment="1" applyProtection="1">
      <alignment horizontal="center" vertical="center" wrapText="1"/>
      <protection locked="0"/>
    </xf>
    <xf numFmtId="0" fontId="35" fillId="14" borderId="17" xfId="1" applyFont="1" applyFill="1" applyBorder="1" applyAlignment="1">
      <alignment horizontal="center" wrapText="1"/>
    </xf>
    <xf numFmtId="0" fontId="35" fillId="14" borderId="17" xfId="1" applyFont="1" applyFill="1" applyBorder="1" applyAlignment="1" applyProtection="1">
      <alignment horizontal="center" vertical="center" wrapText="1"/>
      <protection locked="0"/>
    </xf>
    <xf numFmtId="0" fontId="35" fillId="18" borderId="17" xfId="1" applyFont="1" applyFill="1" applyBorder="1" applyAlignment="1">
      <alignment horizontal="center" wrapText="1"/>
    </xf>
    <xf numFmtId="164" fontId="35" fillId="18" borderId="20" xfId="1" applyNumberFormat="1" applyFont="1" applyFill="1" applyBorder="1" applyAlignment="1" applyProtection="1">
      <alignment horizontal="center" vertical="center" wrapText="1"/>
      <protection locked="0"/>
    </xf>
    <xf numFmtId="0" fontId="35" fillId="14" borderId="20" xfId="1" applyFont="1" applyFill="1" applyBorder="1" applyAlignment="1">
      <alignment horizontal="center" wrapText="1"/>
    </xf>
    <xf numFmtId="164" fontId="35" fillId="14" borderId="20" xfId="1" applyNumberFormat="1" applyFont="1" applyFill="1" applyBorder="1" applyAlignment="1" applyProtection="1">
      <alignment horizontal="center" vertical="center" wrapText="1"/>
      <protection locked="0"/>
    </xf>
    <xf numFmtId="0" fontId="35" fillId="18" borderId="20" xfId="1" applyFont="1" applyFill="1" applyBorder="1" applyAlignment="1">
      <alignment horizontal="center" wrapText="1"/>
    </xf>
    <xf numFmtId="2" fontId="35" fillId="4" borderId="17" xfId="1" applyNumberFormat="1" applyFont="1" applyFill="1" applyBorder="1" applyAlignment="1">
      <alignment horizontal="center" wrapText="1"/>
    </xf>
    <xf numFmtId="0" fontId="35" fillId="0" borderId="17" xfId="1" applyFont="1" applyFill="1" applyBorder="1" applyAlignment="1" applyProtection="1">
      <alignment horizontal="center" vertical="center" wrapText="1"/>
      <protection locked="0"/>
    </xf>
    <xf numFmtId="0" fontId="37" fillId="2" borderId="0" xfId="4" applyFont="1" applyFill="1" applyBorder="1" applyProtection="1">
      <protection locked="0"/>
    </xf>
    <xf numFmtId="0" fontId="35" fillId="0" borderId="17" xfId="1" applyFont="1" applyFill="1" applyBorder="1" applyAlignment="1">
      <alignment horizontal="center" wrapText="1"/>
    </xf>
    <xf numFmtId="0" fontId="35" fillId="8" borderId="17" xfId="1" applyFont="1" applyFill="1" applyBorder="1" applyAlignment="1">
      <alignment horizontal="center" wrapText="1"/>
    </xf>
    <xf numFmtId="2" fontId="35" fillId="4" borderId="20" xfId="1" applyNumberFormat="1" applyFont="1" applyFill="1" applyBorder="1" applyAlignment="1">
      <alignment horizontal="center" vertical="center" wrapText="1"/>
    </xf>
    <xf numFmtId="2" fontId="35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35" fillId="8" borderId="20" xfId="1" applyFont="1" applyFill="1" applyBorder="1" applyAlignment="1">
      <alignment horizontal="center" wrapText="1"/>
    </xf>
    <xf numFmtId="164" fontId="35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34" fillId="17" borderId="17" xfId="1" applyFont="1" applyFill="1" applyBorder="1" applyAlignment="1">
      <alignment vertical="center"/>
    </xf>
    <xf numFmtId="0" fontId="37" fillId="0" borderId="0" xfId="4" applyFont="1" applyFill="1" applyBorder="1" applyProtection="1">
      <protection locked="0"/>
    </xf>
    <xf numFmtId="0" fontId="35" fillId="35" borderId="17" xfId="1" applyFont="1" applyFill="1" applyBorder="1" applyAlignment="1">
      <alignment horizontal="center" wrapText="1"/>
    </xf>
    <xf numFmtId="0" fontId="35" fillId="35" borderId="20" xfId="1" applyFont="1" applyFill="1" applyBorder="1" applyAlignment="1">
      <alignment horizontal="center" wrapText="1"/>
    </xf>
    <xf numFmtId="0" fontId="35" fillId="5" borderId="17" xfId="1" applyFont="1" applyFill="1" applyBorder="1" applyAlignment="1" applyProtection="1">
      <alignment horizontal="center" vertical="center" wrapText="1"/>
      <protection locked="0"/>
    </xf>
    <xf numFmtId="164" fontId="35" fillId="5" borderId="20" xfId="1" applyNumberFormat="1" applyFont="1" applyFill="1" applyBorder="1" applyAlignment="1" applyProtection="1">
      <alignment horizontal="center" vertical="center" wrapText="1"/>
      <protection locked="0"/>
    </xf>
    <xf numFmtId="1" fontId="9" fillId="2" borderId="0" xfId="1" applyNumberFormat="1" applyFont="1" applyFill="1" applyBorder="1" applyAlignment="1" applyProtection="1">
      <alignment vertical="center"/>
      <protection locked="0"/>
    </xf>
    <xf numFmtId="0" fontId="6" fillId="18" borderId="20" xfId="1" applyFont="1" applyFill="1" applyBorder="1" applyAlignment="1">
      <alignment horizontal="center" wrapText="1"/>
    </xf>
    <xf numFmtId="0" fontId="4" fillId="0" borderId="19" xfId="4" applyFont="1" applyFill="1" applyBorder="1" applyAlignment="1" applyProtection="1">
      <alignment horizontal="center" vertical="center"/>
      <protection locked="0"/>
    </xf>
    <xf numFmtId="0" fontId="4" fillId="2" borderId="45" xfId="4" applyFont="1" applyFill="1" applyBorder="1" applyAlignment="1" applyProtection="1">
      <alignment horizontal="center" vertical="center"/>
      <protection locked="0"/>
    </xf>
    <xf numFmtId="2" fontId="53" fillId="4" borderId="20" xfId="1" applyNumberFormat="1" applyFont="1" applyFill="1" applyBorder="1" applyAlignment="1">
      <alignment horizontal="center" wrapText="1"/>
    </xf>
    <xf numFmtId="2" fontId="54" fillId="0" borderId="17" xfId="1" applyNumberFormat="1" applyFont="1" applyFill="1" applyBorder="1" applyAlignment="1">
      <alignment horizontal="center" wrapText="1"/>
    </xf>
    <xf numFmtId="2" fontId="53" fillId="0" borderId="20" xfId="1" applyNumberFormat="1" applyFont="1" applyFill="1" applyBorder="1" applyAlignment="1">
      <alignment horizontal="center" vertical="center" wrapText="1"/>
    </xf>
    <xf numFmtId="49" fontId="4" fillId="1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13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14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14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1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1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13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4" xfId="0" applyFont="1" applyFill="1" applyBorder="1" applyAlignment="1" applyProtection="1">
      <alignment horizontal="center" vertical="center"/>
      <protection locked="0"/>
    </xf>
    <xf numFmtId="0" fontId="4" fillId="13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14" borderId="4" xfId="0" applyFont="1" applyFill="1" applyBorder="1" applyAlignment="1" applyProtection="1">
      <alignment horizontal="center" vertical="center"/>
      <protection locked="0"/>
    </xf>
    <xf numFmtId="0" fontId="4" fillId="14" borderId="11" xfId="0" applyFont="1" applyFill="1" applyBorder="1" applyAlignment="1" applyProtection="1">
      <alignment horizontal="center" vertical="center"/>
      <protection locked="0"/>
    </xf>
    <xf numFmtId="0" fontId="4" fillId="12" borderId="4" xfId="0" applyFont="1" applyFill="1" applyBorder="1" applyAlignment="1" applyProtection="1">
      <alignment horizontal="center" vertical="center"/>
      <protection locked="0"/>
    </xf>
    <xf numFmtId="0" fontId="4" fillId="12" borderId="11" xfId="0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Border="1" applyAlignment="1" applyProtection="1">
      <alignment horizontal="center" vertical="center"/>
      <protection locked="0"/>
    </xf>
    <xf numFmtId="164" fontId="4" fillId="41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27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164" fontId="31" fillId="22" borderId="41" xfId="1" applyNumberFormat="1" applyFont="1" applyFill="1" applyBorder="1" applyAlignment="1" applyProtection="1">
      <alignment horizontal="center" vertical="center"/>
      <protection locked="0"/>
    </xf>
    <xf numFmtId="164" fontId="31" fillId="22" borderId="42" xfId="1" applyNumberFormat="1" applyFont="1" applyFill="1" applyBorder="1" applyAlignment="1" applyProtection="1">
      <alignment horizontal="center" vertical="center"/>
      <protection locked="0"/>
    </xf>
    <xf numFmtId="164" fontId="31" fillId="22" borderId="2" xfId="1" applyNumberFormat="1" applyFont="1" applyFill="1" applyBorder="1" applyAlignment="1" applyProtection="1">
      <alignment horizontal="center" vertical="center"/>
      <protection locked="0"/>
    </xf>
    <xf numFmtId="164" fontId="31" fillId="22" borderId="7" xfId="1" applyNumberFormat="1" applyFont="1" applyFill="1" applyBorder="1" applyAlignment="1" applyProtection="1">
      <alignment horizontal="center" vertical="center"/>
      <protection locked="0"/>
    </xf>
    <xf numFmtId="164" fontId="31" fillId="22" borderId="43" xfId="1" applyNumberFormat="1" applyFont="1" applyFill="1" applyBorder="1" applyAlignment="1" applyProtection="1">
      <alignment horizontal="center" vertical="center"/>
      <protection locked="0"/>
    </xf>
    <xf numFmtId="164" fontId="31" fillId="22" borderId="44" xfId="1" applyNumberFormat="1" applyFont="1" applyFill="1" applyBorder="1" applyAlignment="1" applyProtection="1">
      <alignment horizontal="center" vertical="center"/>
      <protection locked="0"/>
    </xf>
    <xf numFmtId="0" fontId="4" fillId="14" borderId="10" xfId="4" applyFont="1" applyFill="1" applyBorder="1" applyAlignment="1" applyProtection="1">
      <alignment horizontal="center" vertical="center"/>
      <protection locked="0"/>
    </xf>
    <xf numFmtId="0" fontId="4" fillId="14" borderId="12" xfId="4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6" fillId="9" borderId="11" xfId="3" applyFont="1" applyFill="1" applyBorder="1" applyAlignment="1">
      <alignment horizontal="center" vertical="center"/>
    </xf>
    <xf numFmtId="0" fontId="16" fillId="4" borderId="11" xfId="3" applyFont="1" applyFill="1" applyBorder="1" applyAlignment="1">
      <alignment horizontal="center"/>
    </xf>
    <xf numFmtId="0" fontId="16" fillId="10" borderId="11" xfId="3" applyFont="1" applyFill="1" applyBorder="1" applyAlignment="1">
      <alignment horizontal="center"/>
    </xf>
    <xf numFmtId="0" fontId="16" fillId="11" borderId="11" xfId="3" applyFont="1" applyFill="1" applyBorder="1" applyAlignment="1">
      <alignment horizontal="center"/>
    </xf>
    <xf numFmtId="2" fontId="6" fillId="4" borderId="0" xfId="2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quotePrefix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2" fontId="54" fillId="0" borderId="17" xfId="1" quotePrefix="1" applyNumberFormat="1" applyFont="1" applyFill="1" applyBorder="1" applyAlignment="1">
      <alignment horizontal="center" wrapText="1"/>
    </xf>
    <xf numFmtId="2" fontId="52" fillId="4" borderId="17" xfId="1" quotePrefix="1" applyNumberFormat="1" applyFont="1" applyFill="1" applyBorder="1" applyAlignment="1">
      <alignment horizontal="center" wrapText="1"/>
    </xf>
  </cellXfs>
  <cellStyles count="35">
    <cellStyle name="Normal" xfId="0" builtinId="0"/>
    <cellStyle name="Normal 2" xfId="3"/>
    <cellStyle name="Normal 2 2" xfId="7"/>
    <cellStyle name="Normal 2 2 2" xfId="6"/>
    <cellStyle name="Normal 3" xfId="8"/>
    <cellStyle name="Normal 4" xfId="9"/>
    <cellStyle name="Normal 4 2" xfId="5"/>
    <cellStyle name="Normal 6" xfId="10"/>
    <cellStyle name="Normal 8" xfId="11"/>
    <cellStyle name="Normal 8 2" xfId="12"/>
    <cellStyle name="Normal 8 2 2" xfId="13"/>
    <cellStyle name="Normal 8 2 2 2" xfId="14"/>
    <cellStyle name="Normal 8 2 2 2 2" xfId="15"/>
    <cellStyle name="Normal 8 2 2 2 3" xfId="16"/>
    <cellStyle name="Normal 8 2 2 2 3 2" xfId="4"/>
    <cellStyle name="Normal 8 2 2 2 3 3" xfId="17"/>
    <cellStyle name="Normal 8 2 2 2 3 4" xfId="18"/>
    <cellStyle name="Normal 8 2 2 2 3 5" xfId="19"/>
    <cellStyle name="Normal 8 2 2 2 4" xfId="20"/>
    <cellStyle name="Normal 8 2 2 3" xfId="21"/>
    <cellStyle name="Normal 8 2 2 3 2" xfId="22"/>
    <cellStyle name="Normal 8 2 2 3 2 2" xfId="2"/>
    <cellStyle name="Normal 8 2 2 3 2 3" xfId="23"/>
    <cellStyle name="Normal 8 2 2 3 3" xfId="24"/>
    <cellStyle name="Normal 8 2 2 3 4" xfId="25"/>
    <cellStyle name="Normal 8 2 2 4" xfId="26"/>
    <cellStyle name="Normal 8 2 2 4 2" xfId="27"/>
    <cellStyle name="Normal 8 2 2 4 2 2" xfId="1"/>
    <cellStyle name="Normal 8 2 2 4 2 3" xfId="28"/>
    <cellStyle name="Normal 8 2 2 4 2 4" xfId="29"/>
    <cellStyle name="Normal 8 2 2 4 2 4 2" xfId="30"/>
    <cellStyle name="Normal 8 2 2 4 2 5" xfId="31"/>
    <cellStyle name="Normal 8 2 2 4 3" xfId="32"/>
    <cellStyle name="Normal 8 2 2 4 4" xfId="33"/>
    <cellStyle name="Normal 9 2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ANSERRA\Grups\FV_CANSERRA_RRHH\Calendaris\Anteriores\Copia%20de%20Planning%20auxiliars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ructura"/>
      <sheetName val="Hoja2"/>
      <sheetName val="Hoja1"/>
      <sheetName val="Gener"/>
      <sheetName val="Febrer"/>
      <sheetName val="Març"/>
      <sheetName val="Estructura rotació"/>
      <sheetName val="Abril"/>
      <sheetName val="Maig R"/>
      <sheetName val="Juny R"/>
      <sheetName val="Juliol R"/>
      <sheetName val="Juliol-Agost R"/>
      <sheetName val="Agost-Setembre R"/>
      <sheetName val="Set-Octubre R"/>
      <sheetName val="Oct-Nov R"/>
      <sheetName val="Novembre R "/>
      <sheetName val="Desembre R"/>
      <sheetName val="Gener R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>8-10</v>
          </cell>
          <cell r="D8">
            <v>0</v>
          </cell>
          <cell r="E8" t="str">
            <v>M formació 7-15</v>
          </cell>
          <cell r="F8" t="str">
            <v>8-10:30</v>
          </cell>
          <cell r="G8" t="str">
            <v>8-10 i 13-17</v>
          </cell>
          <cell r="H8" t="str">
            <v>DM 3-4</v>
          </cell>
          <cell r="I8" t="str">
            <v>DM 3-4</v>
          </cell>
          <cell r="J8" t="str">
            <v>8-10</v>
          </cell>
          <cell r="K8" t="str">
            <v>8-12</v>
          </cell>
          <cell r="L8" t="str">
            <v>M formació 7-15</v>
          </cell>
          <cell r="M8" t="str">
            <v>M3-4</v>
          </cell>
          <cell r="N8" t="str">
            <v>8-12</v>
          </cell>
          <cell r="O8">
            <v>0</v>
          </cell>
          <cell r="P8">
            <v>0</v>
          </cell>
        </row>
        <row r="10">
          <cell r="C10" t="str">
            <v>10-15</v>
          </cell>
          <cell r="D10" t="str">
            <v>10-15</v>
          </cell>
          <cell r="E10" t="str">
            <v>10-15</v>
          </cell>
          <cell r="F10" t="str">
            <v>10-15</v>
          </cell>
          <cell r="G10" t="str">
            <v>10-15</v>
          </cell>
          <cell r="H10">
            <v>0</v>
          </cell>
          <cell r="I10">
            <v>0</v>
          </cell>
          <cell r="J10" t="str">
            <v>10-15</v>
          </cell>
          <cell r="K10" t="str">
            <v>10-15</v>
          </cell>
          <cell r="L10" t="str">
            <v>10-15</v>
          </cell>
          <cell r="M10" t="str">
            <v>10-15</v>
          </cell>
          <cell r="N10" t="str">
            <v>10-15</v>
          </cell>
          <cell r="O10" t="str">
            <v>M1-2</v>
          </cell>
          <cell r="P10">
            <v>0</v>
          </cell>
        </row>
        <row r="11">
          <cell r="C11">
            <v>5</v>
          </cell>
          <cell r="D11">
            <v>5</v>
          </cell>
          <cell r="E11">
            <v>5</v>
          </cell>
          <cell r="F11">
            <v>5</v>
          </cell>
          <cell r="G11">
            <v>5</v>
          </cell>
          <cell r="H11">
            <v>0</v>
          </cell>
          <cell r="I11">
            <v>0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7</v>
          </cell>
          <cell r="P11">
            <v>0</v>
          </cell>
        </row>
        <row r="12">
          <cell r="C12" t="str">
            <v>M1-2</v>
          </cell>
          <cell r="D12" t="str">
            <v>M1-2</v>
          </cell>
          <cell r="E12" t="str">
            <v>M1-2</v>
          </cell>
          <cell r="F12" t="str">
            <v>M1-2</v>
          </cell>
          <cell r="G12" t="str">
            <v>M1-2</v>
          </cell>
          <cell r="H12">
            <v>0</v>
          </cell>
          <cell r="I12">
            <v>0</v>
          </cell>
          <cell r="J12" t="str">
            <v>M1-2</v>
          </cell>
          <cell r="K12" t="str">
            <v>M1-2</v>
          </cell>
          <cell r="L12" t="str">
            <v>M1-2</v>
          </cell>
          <cell r="M12" t="str">
            <v>M1-2</v>
          </cell>
          <cell r="N12" t="str">
            <v>M1-2</v>
          </cell>
          <cell r="O12">
            <v>0</v>
          </cell>
          <cell r="P12" t="str">
            <v>M1-2</v>
          </cell>
        </row>
        <row r="16">
          <cell r="C16" t="str">
            <v>T1-2</v>
          </cell>
          <cell r="D16" t="str">
            <v>T1-2</v>
          </cell>
          <cell r="E16" t="str">
            <v>T1-2</v>
          </cell>
          <cell r="F16" t="str">
            <v>T1-2</v>
          </cell>
          <cell r="G16" t="str">
            <v>T17-22</v>
          </cell>
          <cell r="H16">
            <v>0</v>
          </cell>
          <cell r="I16" t="str">
            <v>T1-2</v>
          </cell>
          <cell r="J16" t="str">
            <v>T1-2</v>
          </cell>
          <cell r="K16" t="str">
            <v>T1-2</v>
          </cell>
          <cell r="L16" t="str">
            <v>T1-2</v>
          </cell>
          <cell r="M16" t="str">
            <v>T1-2</v>
          </cell>
          <cell r="N16" t="str">
            <v>T1-2</v>
          </cell>
          <cell r="O16">
            <v>0</v>
          </cell>
          <cell r="P16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 t="str">
            <v>M1-2</v>
          </cell>
          <cell r="I18" t="str">
            <v>M1-2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 t="str">
            <v>T1-2</v>
          </cell>
          <cell r="P18" t="str">
            <v>T1-2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7</v>
          </cell>
          <cell r="I19">
            <v>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</v>
          </cell>
          <cell r="P19">
            <v>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 t="str">
            <v>M9-10</v>
          </cell>
          <cell r="I20" t="str">
            <v>M9-10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M1-2</v>
          </cell>
          <cell r="P20" t="str">
            <v>M1-2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7</v>
          </cell>
          <cell r="I23">
            <v>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6</v>
          </cell>
          <cell r="O23">
            <v>7</v>
          </cell>
          <cell r="P23">
            <v>7</v>
          </cell>
        </row>
        <row r="25">
          <cell r="C25" t="str">
            <v>8-13</v>
          </cell>
          <cell r="D25" t="str">
            <v>M3-4</v>
          </cell>
          <cell r="E25" t="str">
            <v>M3-4</v>
          </cell>
          <cell r="F25" t="str">
            <v>M3-4</v>
          </cell>
          <cell r="G25" t="str">
            <v>M3-4</v>
          </cell>
          <cell r="H25">
            <v>0</v>
          </cell>
          <cell r="I25">
            <v>0</v>
          </cell>
          <cell r="J25" t="str">
            <v>M3-4</v>
          </cell>
          <cell r="K25" t="str">
            <v>M3-4</v>
          </cell>
          <cell r="L25" t="str">
            <v>M3-4</v>
          </cell>
          <cell r="M25" t="str">
            <v>M3-4</v>
          </cell>
          <cell r="N25" t="str">
            <v>MR8-11</v>
          </cell>
          <cell r="O25" t="str">
            <v>M3-4</v>
          </cell>
          <cell r="P25" t="str">
            <v>M3-4</v>
          </cell>
        </row>
        <row r="27">
          <cell r="C27" t="str">
            <v>M3-4</v>
          </cell>
          <cell r="D27" t="str">
            <v>M3-4</v>
          </cell>
          <cell r="E27" t="str">
            <v>M3-4</v>
          </cell>
          <cell r="F27" t="str">
            <v>M3-4</v>
          </cell>
          <cell r="G27" t="str">
            <v>M3-4</v>
          </cell>
          <cell r="H27">
            <v>0</v>
          </cell>
          <cell r="I27" t="str">
            <v>M3-4</v>
          </cell>
          <cell r="J27" t="str">
            <v>M3-4</v>
          </cell>
          <cell r="K27" t="str">
            <v>M3-4</v>
          </cell>
          <cell r="L27" t="str">
            <v>M3-4</v>
          </cell>
          <cell r="M27" t="str">
            <v>M3-4</v>
          </cell>
          <cell r="N27" t="str">
            <v>M3-4</v>
          </cell>
          <cell r="O27">
            <v>0</v>
          </cell>
          <cell r="P27">
            <v>0</v>
          </cell>
        </row>
        <row r="31">
          <cell r="C31" t="str">
            <v>R15:30.20</v>
          </cell>
          <cell r="D31" t="str">
            <v>R15:30.20</v>
          </cell>
          <cell r="E31" t="str">
            <v>R15:30.20</v>
          </cell>
          <cell r="F31" t="str">
            <v>R15:30.20</v>
          </cell>
          <cell r="G31" t="str">
            <v>R15:30.20</v>
          </cell>
          <cell r="H31">
            <v>0</v>
          </cell>
          <cell r="I31">
            <v>0</v>
          </cell>
          <cell r="J31" t="str">
            <v>*</v>
          </cell>
          <cell r="K31" t="str">
            <v>R15:30.20</v>
          </cell>
          <cell r="L31" t="str">
            <v>R15:30.20</v>
          </cell>
          <cell r="M31" t="str">
            <v>R15:30.20</v>
          </cell>
          <cell r="N31" t="str">
            <v>R15:30.20</v>
          </cell>
          <cell r="O31">
            <v>0</v>
          </cell>
          <cell r="P31" t="str">
            <v>M 3-4</v>
          </cell>
        </row>
        <row r="33">
          <cell r="C33" t="str">
            <v>T 3-4</v>
          </cell>
          <cell r="D33" t="str">
            <v>T 3-4</v>
          </cell>
          <cell r="E33" t="str">
            <v>T 3-4</v>
          </cell>
          <cell r="F33" t="str">
            <v>T 3-4</v>
          </cell>
          <cell r="G33" t="str">
            <v>T 3-4</v>
          </cell>
          <cell r="H33">
            <v>0</v>
          </cell>
          <cell r="I33">
            <v>0</v>
          </cell>
          <cell r="J33" t="str">
            <v>19-22</v>
          </cell>
          <cell r="K33" t="str">
            <v>T 3-4</v>
          </cell>
          <cell r="L33" t="str">
            <v>T 3-4</v>
          </cell>
          <cell r="M33" t="str">
            <v>T 3-4</v>
          </cell>
          <cell r="N33" t="str">
            <v>T 3-4</v>
          </cell>
          <cell r="O33" t="str">
            <v>T 3-4</v>
          </cell>
          <cell r="P33">
            <v>0</v>
          </cell>
        </row>
        <row r="37">
          <cell r="C37" t="str">
            <v>20-22</v>
          </cell>
          <cell r="D37" t="str">
            <v>20-22</v>
          </cell>
          <cell r="E37" t="str">
            <v>20-22</v>
          </cell>
          <cell r="F37" t="str">
            <v>20-22</v>
          </cell>
          <cell r="G37" t="str">
            <v>20-22</v>
          </cell>
          <cell r="H37">
            <v>0</v>
          </cell>
          <cell r="I37" t="str">
            <v>M9-10</v>
          </cell>
          <cell r="J37" t="str">
            <v>15-22</v>
          </cell>
          <cell r="K37" t="str">
            <v>20-22</v>
          </cell>
          <cell r="L37" t="str">
            <v>20-22</v>
          </cell>
          <cell r="M37" t="str">
            <v>20-22</v>
          </cell>
          <cell r="N37" t="str">
            <v>20-22</v>
          </cell>
          <cell r="O37" t="str">
            <v>T11-12</v>
          </cell>
          <cell r="P37">
            <v>0</v>
          </cell>
        </row>
        <row r="39">
          <cell r="C39" t="str">
            <v>L</v>
          </cell>
          <cell r="D39" t="str">
            <v>M</v>
          </cell>
          <cell r="E39" t="str">
            <v>X</v>
          </cell>
          <cell r="F39" t="str">
            <v>J</v>
          </cell>
          <cell r="G39" t="str">
            <v>V</v>
          </cell>
          <cell r="H39" t="str">
            <v>S</v>
          </cell>
          <cell r="I39" t="str">
            <v>D</v>
          </cell>
          <cell r="J39" t="str">
            <v>L</v>
          </cell>
          <cell r="K39" t="str">
            <v>M</v>
          </cell>
          <cell r="L39" t="str">
            <v>X</v>
          </cell>
          <cell r="M39" t="str">
            <v>J</v>
          </cell>
          <cell r="N39" t="str">
            <v>V</v>
          </cell>
          <cell r="O39" t="str">
            <v>S</v>
          </cell>
          <cell r="P39" t="str">
            <v>D</v>
          </cell>
        </row>
        <row r="40">
          <cell r="C40" t="str">
            <v>M7-8</v>
          </cell>
          <cell r="D40" t="str">
            <v>M7-8</v>
          </cell>
          <cell r="E40" t="str">
            <v>M7-8</v>
          </cell>
          <cell r="F40" t="str">
            <v>M7-8</v>
          </cell>
          <cell r="G40" t="str">
            <v>MR 8-13</v>
          </cell>
          <cell r="H40">
            <v>0</v>
          </cell>
          <cell r="I40">
            <v>0</v>
          </cell>
          <cell r="J40" t="str">
            <v>M7-8</v>
          </cell>
          <cell r="K40" t="str">
            <v>M7-8</v>
          </cell>
          <cell r="L40" t="str">
            <v>M7-8</v>
          </cell>
          <cell r="M40" t="str">
            <v>M7-8</v>
          </cell>
          <cell r="N40" t="str">
            <v>*</v>
          </cell>
          <cell r="O40" t="str">
            <v>*</v>
          </cell>
          <cell r="P40" t="str">
            <v>M1-2</v>
          </cell>
        </row>
        <row r="44">
          <cell r="C44" t="str">
            <v>T7-8</v>
          </cell>
          <cell r="D44" t="str">
            <v>T7-8</v>
          </cell>
          <cell r="E44" t="str">
            <v>T7-8</v>
          </cell>
          <cell r="F44" t="str">
            <v>T7-8</v>
          </cell>
          <cell r="G44" t="str">
            <v>TR17-22</v>
          </cell>
          <cell r="H44" t="str">
            <v>T7-8</v>
          </cell>
          <cell r="I44" t="str">
            <v>T7-8</v>
          </cell>
          <cell r="J44" t="str">
            <v>*</v>
          </cell>
          <cell r="K44" t="str">
            <v>T7-8</v>
          </cell>
          <cell r="L44" t="str">
            <v>T7-8</v>
          </cell>
          <cell r="M44" t="str">
            <v>T7-8</v>
          </cell>
          <cell r="N44" t="str">
            <v>T7-8</v>
          </cell>
          <cell r="O44">
            <v>0</v>
          </cell>
          <cell r="P44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 t="str">
            <v>T7-8</v>
          </cell>
          <cell r="I48" t="str">
            <v>T7-8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 t="str">
            <v>T 11-12</v>
          </cell>
          <cell r="P48" t="str">
            <v>T 11-12</v>
          </cell>
        </row>
        <row r="50">
          <cell r="C50" t="str">
            <v>9:00-17:00</v>
          </cell>
          <cell r="D50" t="str">
            <v>9-16:45</v>
          </cell>
          <cell r="E50" t="str">
            <v>9:00-17:00</v>
          </cell>
          <cell r="F50" t="str">
            <v>9-16:45</v>
          </cell>
          <cell r="G50" t="str">
            <v>9:00-17:00</v>
          </cell>
          <cell r="H50">
            <v>0</v>
          </cell>
          <cell r="I50">
            <v>0</v>
          </cell>
          <cell r="J50" t="str">
            <v>8:45-16:45</v>
          </cell>
          <cell r="K50" t="str">
            <v>9-16:45</v>
          </cell>
          <cell r="L50" t="str">
            <v>8:45-16:45</v>
          </cell>
          <cell r="M50" t="str">
            <v>9-16:45</v>
          </cell>
          <cell r="N50" t="str">
            <v>8:45-16:45</v>
          </cell>
          <cell r="O50" t="str">
            <v>DM 3-4</v>
          </cell>
          <cell r="P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 t="str">
            <v>M7-8</v>
          </cell>
          <cell r="I52" t="str">
            <v>M7-8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 t="str">
            <v>T7-8</v>
          </cell>
          <cell r="P52" t="str">
            <v>T7-8</v>
          </cell>
        </row>
        <row r="56">
          <cell r="C56" t="str">
            <v>L</v>
          </cell>
          <cell r="D56" t="str">
            <v>M</v>
          </cell>
          <cell r="E56" t="str">
            <v>X</v>
          </cell>
          <cell r="F56" t="str">
            <v>J</v>
          </cell>
          <cell r="G56" t="str">
            <v>V</v>
          </cell>
          <cell r="H56" t="str">
            <v>S</v>
          </cell>
          <cell r="I56" t="str">
            <v>D</v>
          </cell>
          <cell r="J56" t="str">
            <v>L</v>
          </cell>
          <cell r="K56" t="str">
            <v>M</v>
          </cell>
          <cell r="L56" t="str">
            <v>X</v>
          </cell>
          <cell r="M56" t="str">
            <v>J</v>
          </cell>
          <cell r="N56" t="str">
            <v>V</v>
          </cell>
          <cell r="O56" t="str">
            <v>S</v>
          </cell>
          <cell r="P56" t="str">
            <v>D</v>
          </cell>
        </row>
        <row r="57">
          <cell r="C57" t="str">
            <v>M9-10</v>
          </cell>
          <cell r="D57" t="str">
            <v>M9-10</v>
          </cell>
          <cell r="E57" t="str">
            <v>M9-10</v>
          </cell>
          <cell r="F57" t="str">
            <v>M9-10</v>
          </cell>
          <cell r="G57" t="str">
            <v>M9-10</v>
          </cell>
          <cell r="H57">
            <v>0</v>
          </cell>
          <cell r="I57">
            <v>0</v>
          </cell>
          <cell r="J57" t="str">
            <v>M9-10</v>
          </cell>
          <cell r="K57" t="str">
            <v>M9-10</v>
          </cell>
          <cell r="L57" t="str">
            <v>M9-10</v>
          </cell>
          <cell r="M57" t="str">
            <v>M9-10</v>
          </cell>
          <cell r="N57" t="str">
            <v>MR8-13</v>
          </cell>
          <cell r="O57">
            <v>0</v>
          </cell>
          <cell r="P57" t="str">
            <v>M9-10</v>
          </cell>
        </row>
        <row r="59">
          <cell r="C59" t="str">
            <v>M9-10</v>
          </cell>
          <cell r="D59" t="str">
            <v>M9-10</v>
          </cell>
          <cell r="E59" t="str">
            <v>M9-10</v>
          </cell>
          <cell r="F59" t="str">
            <v>M9-10</v>
          </cell>
          <cell r="G59" t="str">
            <v>M9-10</v>
          </cell>
          <cell r="H59">
            <v>0</v>
          </cell>
          <cell r="I59">
            <v>0</v>
          </cell>
          <cell r="J59" t="str">
            <v>M9-10</v>
          </cell>
          <cell r="K59" t="str">
            <v>M9-10</v>
          </cell>
          <cell r="L59" t="str">
            <v>M9-10</v>
          </cell>
          <cell r="M59" t="str">
            <v>M9-10</v>
          </cell>
          <cell r="N59" t="str">
            <v>M9-10</v>
          </cell>
          <cell r="O59" t="str">
            <v>M9-10</v>
          </cell>
        </row>
        <row r="61">
          <cell r="C61" t="str">
            <v>T9-10</v>
          </cell>
          <cell r="D61" t="str">
            <v>T9-10</v>
          </cell>
          <cell r="E61" t="str">
            <v>T9-10</v>
          </cell>
          <cell r="F61" t="str">
            <v>T9-10</v>
          </cell>
          <cell r="G61" t="str">
            <v>T9-10</v>
          </cell>
          <cell r="H61" t="str">
            <v>T9-10</v>
          </cell>
          <cell r="I61">
            <v>0</v>
          </cell>
          <cell r="J61" t="str">
            <v>T9-10</v>
          </cell>
          <cell r="K61" t="str">
            <v>*</v>
          </cell>
          <cell r="L61" t="str">
            <v>T9-10</v>
          </cell>
          <cell r="M61" t="str">
            <v>T9-10</v>
          </cell>
          <cell r="N61" t="str">
            <v>*</v>
          </cell>
          <cell r="O61">
            <v>0</v>
          </cell>
          <cell r="P61">
            <v>0</v>
          </cell>
        </row>
        <row r="63">
          <cell r="C63" t="str">
            <v>T9-10</v>
          </cell>
          <cell r="D63" t="str">
            <v>T9-10</v>
          </cell>
          <cell r="E63" t="str">
            <v>T9-10</v>
          </cell>
          <cell r="F63" t="str">
            <v>T9-10</v>
          </cell>
          <cell r="G63" t="str">
            <v>*</v>
          </cell>
          <cell r="H63" t="str">
            <v>T9-10</v>
          </cell>
          <cell r="I63" t="str">
            <v>T9-10</v>
          </cell>
          <cell r="J63" t="str">
            <v>T9-10</v>
          </cell>
          <cell r="K63" t="str">
            <v>T9-10</v>
          </cell>
          <cell r="L63" t="str">
            <v>T9-10</v>
          </cell>
          <cell r="M63" t="str">
            <v>T9-10</v>
          </cell>
          <cell r="N63" t="str">
            <v>T9-10</v>
          </cell>
          <cell r="O63">
            <v>0</v>
          </cell>
          <cell r="P63">
            <v>0</v>
          </cell>
        </row>
        <row r="64">
          <cell r="C64">
            <v>7</v>
          </cell>
          <cell r="D64">
            <v>7</v>
          </cell>
          <cell r="E64">
            <v>7</v>
          </cell>
          <cell r="F64">
            <v>7</v>
          </cell>
          <cell r="G64">
            <v>0</v>
          </cell>
          <cell r="H64">
            <v>7</v>
          </cell>
          <cell r="I64">
            <v>7</v>
          </cell>
          <cell r="J64">
            <v>7</v>
          </cell>
          <cell r="K64">
            <v>7</v>
          </cell>
          <cell r="L64">
            <v>7</v>
          </cell>
          <cell r="M64">
            <v>7</v>
          </cell>
          <cell r="N64">
            <v>7</v>
          </cell>
          <cell r="O64">
            <v>0</v>
          </cell>
          <cell r="P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C67" t="str">
            <v>T1-2</v>
          </cell>
          <cell r="D67">
            <v>0</v>
          </cell>
          <cell r="E67">
            <v>0</v>
          </cell>
          <cell r="F67" t="str">
            <v>T formació</v>
          </cell>
          <cell r="G67">
            <v>0</v>
          </cell>
          <cell r="H67" t="str">
            <v>M9-10</v>
          </cell>
          <cell r="I67" t="str">
            <v>T7-8</v>
          </cell>
          <cell r="J67">
            <v>0</v>
          </cell>
          <cell r="K67" t="str">
            <v>T9-10</v>
          </cell>
          <cell r="L67">
            <v>0</v>
          </cell>
          <cell r="M67">
            <v>0</v>
          </cell>
          <cell r="N67">
            <v>0</v>
          </cell>
          <cell r="O67" t="str">
            <v>M 9-10</v>
          </cell>
          <cell r="P67" t="str">
            <v>T 3-4</v>
          </cell>
        </row>
        <row r="69">
          <cell r="C69" t="str">
            <v>DM7.17</v>
          </cell>
          <cell r="D69" t="str">
            <v>8-10</v>
          </cell>
          <cell r="E69">
            <v>0</v>
          </cell>
          <cell r="F69" t="str">
            <v>N3</v>
          </cell>
          <cell r="G69">
            <v>0</v>
          </cell>
          <cell r="H69" t="str">
            <v>DM9-10</v>
          </cell>
          <cell r="I69" t="str">
            <v>DM9-10</v>
          </cell>
          <cell r="J69">
            <v>0</v>
          </cell>
          <cell r="K69">
            <v>0</v>
          </cell>
          <cell r="L69">
            <v>0</v>
          </cell>
        </row>
        <row r="70">
          <cell r="C70">
            <v>10</v>
          </cell>
          <cell r="D70">
            <v>2</v>
          </cell>
          <cell r="E70">
            <v>0</v>
          </cell>
          <cell r="F70">
            <v>10.5</v>
          </cell>
          <cell r="G70">
            <v>0</v>
          </cell>
          <cell r="H70">
            <v>8</v>
          </cell>
          <cell r="I70">
            <v>8</v>
          </cell>
          <cell r="J70">
            <v>0</v>
          </cell>
          <cell r="K70">
            <v>0</v>
          </cell>
          <cell r="L70">
            <v>0</v>
          </cell>
          <cell r="M70">
            <v>6</v>
          </cell>
          <cell r="N70">
            <v>3</v>
          </cell>
          <cell r="O70">
            <v>7</v>
          </cell>
          <cell r="P70">
            <v>7</v>
          </cell>
        </row>
        <row r="71">
          <cell r="C71" t="str">
            <v>L</v>
          </cell>
          <cell r="D71" t="str">
            <v>M</v>
          </cell>
          <cell r="E71" t="str">
            <v>X</v>
          </cell>
          <cell r="F71" t="str">
            <v>J</v>
          </cell>
          <cell r="G71" t="str">
            <v>V</v>
          </cell>
          <cell r="H71" t="str">
            <v>S</v>
          </cell>
          <cell r="I71" t="str">
            <v>D</v>
          </cell>
          <cell r="J71" t="str">
            <v>L</v>
          </cell>
          <cell r="K71" t="str">
            <v>M</v>
          </cell>
          <cell r="L71" t="str">
            <v>X</v>
          </cell>
          <cell r="M71" t="str">
            <v>J</v>
          </cell>
          <cell r="N71" t="str">
            <v>V</v>
          </cell>
          <cell r="O71" t="str">
            <v>S</v>
          </cell>
          <cell r="P71" t="str">
            <v>D</v>
          </cell>
        </row>
        <row r="72">
          <cell r="C72" t="str">
            <v>R10.15</v>
          </cell>
          <cell r="D72" t="str">
            <v>R10.15</v>
          </cell>
          <cell r="E72" t="str">
            <v>R10.15</v>
          </cell>
          <cell r="F72" t="str">
            <v>R10.15</v>
          </cell>
          <cell r="G72" t="str">
            <v>R10.15</v>
          </cell>
          <cell r="H72">
            <v>0</v>
          </cell>
          <cell r="I72" t="str">
            <v>M11-12</v>
          </cell>
          <cell r="J72" t="str">
            <v>R10.15</v>
          </cell>
          <cell r="K72" t="str">
            <v>R10.15</v>
          </cell>
          <cell r="L72" t="str">
            <v>R10.15</v>
          </cell>
          <cell r="M72" t="str">
            <v>R10.15</v>
          </cell>
          <cell r="N72" t="str">
            <v>R10.15</v>
          </cell>
          <cell r="O72" t="str">
            <v>M11-12</v>
          </cell>
          <cell r="P72">
            <v>0</v>
          </cell>
        </row>
        <row r="74">
          <cell r="C74" t="str">
            <v>*</v>
          </cell>
          <cell r="D74" t="str">
            <v>R8.13</v>
          </cell>
          <cell r="E74" t="str">
            <v>R8.13</v>
          </cell>
          <cell r="F74" t="str">
            <v>R8.13</v>
          </cell>
          <cell r="G74" t="str">
            <v>R8.13</v>
          </cell>
          <cell r="H74" t="str">
            <v>M11-12</v>
          </cell>
          <cell r="I74">
            <v>0</v>
          </cell>
          <cell r="J74" t="str">
            <v>R8.14</v>
          </cell>
          <cell r="K74" t="str">
            <v>R8.13</v>
          </cell>
          <cell r="L74" t="str">
            <v>R8.13</v>
          </cell>
          <cell r="M74" t="str">
            <v>R8.13</v>
          </cell>
          <cell r="N74" t="str">
            <v>R8.13</v>
          </cell>
          <cell r="O74">
            <v>0</v>
          </cell>
          <cell r="P74">
            <v>0</v>
          </cell>
        </row>
        <row r="75">
          <cell r="C75">
            <v>0</v>
          </cell>
          <cell r="D75">
            <v>5</v>
          </cell>
          <cell r="E75">
            <v>5</v>
          </cell>
          <cell r="F75">
            <v>5</v>
          </cell>
          <cell r="G75">
            <v>5</v>
          </cell>
          <cell r="H75">
            <v>5</v>
          </cell>
          <cell r="I75">
            <v>0</v>
          </cell>
          <cell r="J75">
            <v>4</v>
          </cell>
          <cell r="K75">
            <v>5</v>
          </cell>
          <cell r="L75">
            <v>5</v>
          </cell>
          <cell r="M75">
            <v>5</v>
          </cell>
          <cell r="N75">
            <v>5</v>
          </cell>
          <cell r="O75">
            <v>0</v>
          </cell>
          <cell r="P75">
            <v>0</v>
          </cell>
        </row>
        <row r="76">
          <cell r="C76" t="str">
            <v>R13.15</v>
          </cell>
          <cell r="D76" t="str">
            <v>R13.15</v>
          </cell>
          <cell r="E76" t="str">
            <v>R13.15</v>
          </cell>
          <cell r="F76" t="str">
            <v>R13.15</v>
          </cell>
          <cell r="G76" t="str">
            <v>R13.15</v>
          </cell>
          <cell r="H76" t="str">
            <v>M3-4</v>
          </cell>
          <cell r="I76">
            <v>0</v>
          </cell>
          <cell r="J76" t="str">
            <v>R13.15</v>
          </cell>
          <cell r="K76" t="str">
            <v>R13.15</v>
          </cell>
          <cell r="L76" t="str">
            <v>R13.15</v>
          </cell>
          <cell r="M76" t="str">
            <v>R13.15</v>
          </cell>
          <cell r="N76" t="str">
            <v>R13.15</v>
          </cell>
          <cell r="O76">
            <v>0</v>
          </cell>
          <cell r="P76">
            <v>0</v>
          </cell>
        </row>
        <row r="78">
          <cell r="C78" t="str">
            <v>T</v>
          </cell>
          <cell r="D78" t="str">
            <v>T</v>
          </cell>
          <cell r="E78" t="str">
            <v>T</v>
          </cell>
          <cell r="F78" t="str">
            <v>T</v>
          </cell>
          <cell r="G78" t="str">
            <v>*</v>
          </cell>
          <cell r="H78" t="str">
            <v>T11-12</v>
          </cell>
          <cell r="I78" t="str">
            <v>T11-12</v>
          </cell>
          <cell r="J78" t="str">
            <v>T</v>
          </cell>
          <cell r="K78" t="str">
            <v>T</v>
          </cell>
          <cell r="L78" t="str">
            <v>T</v>
          </cell>
          <cell r="M78" t="str">
            <v>T</v>
          </cell>
          <cell r="N78" t="str">
            <v>TR17-22</v>
          </cell>
          <cell r="O78">
            <v>0</v>
          </cell>
          <cell r="P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7</v>
          </cell>
          <cell r="I79">
            <v>7</v>
          </cell>
          <cell r="J79">
            <v>7</v>
          </cell>
          <cell r="K79">
            <v>7</v>
          </cell>
          <cell r="L79">
            <v>7</v>
          </cell>
          <cell r="M79">
            <v>7</v>
          </cell>
          <cell r="N79">
            <v>5</v>
          </cell>
          <cell r="O79">
            <v>0</v>
          </cell>
          <cell r="P79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 t="str">
            <v>M7-8</v>
          </cell>
          <cell r="I82" t="str">
            <v>M7-8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DM 7-8</v>
          </cell>
          <cell r="P82" t="str">
            <v>DM 7-8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7</v>
          </cell>
          <cell r="I83">
            <v>7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8</v>
          </cell>
          <cell r="P83">
            <v>8</v>
          </cell>
        </row>
        <row r="84">
          <cell r="C84" t="str">
            <v>L</v>
          </cell>
          <cell r="D84" t="str">
            <v>M</v>
          </cell>
          <cell r="E84" t="str">
            <v>X</v>
          </cell>
          <cell r="F84" t="str">
            <v>J</v>
          </cell>
          <cell r="G84" t="str">
            <v>V</v>
          </cell>
          <cell r="H84" t="str">
            <v>S</v>
          </cell>
          <cell r="I84" t="str">
            <v>D</v>
          </cell>
          <cell r="J84" t="str">
            <v>L</v>
          </cell>
          <cell r="K84" t="str">
            <v>M</v>
          </cell>
          <cell r="L84" t="str">
            <v>X</v>
          </cell>
          <cell r="M84" t="str">
            <v>J</v>
          </cell>
          <cell r="N84" t="str">
            <v>V</v>
          </cell>
          <cell r="O84" t="str">
            <v>S</v>
          </cell>
          <cell r="P84" t="str">
            <v>D</v>
          </cell>
        </row>
        <row r="87">
          <cell r="C87" t="str">
            <v>M1-2</v>
          </cell>
          <cell r="D87" t="str">
            <v>M1-2</v>
          </cell>
          <cell r="E87" t="str">
            <v>M1-2</v>
          </cell>
          <cell r="F87" t="str">
            <v>M1-2</v>
          </cell>
          <cell r="G87" t="str">
            <v>M1-2</v>
          </cell>
          <cell r="H87">
            <v>0</v>
          </cell>
          <cell r="I87">
            <v>0</v>
          </cell>
          <cell r="J87" t="str">
            <v>M1-2</v>
          </cell>
          <cell r="K87" t="str">
            <v>M1-2</v>
          </cell>
          <cell r="L87" t="str">
            <v>M1-2</v>
          </cell>
          <cell r="M87" t="str">
            <v>M1-2</v>
          </cell>
          <cell r="N87" t="str">
            <v>M1-2</v>
          </cell>
          <cell r="O87">
            <v>0</v>
          </cell>
          <cell r="P87" t="str">
            <v>M1-2</v>
          </cell>
        </row>
        <row r="89">
          <cell r="C89" t="str">
            <v>R17.22</v>
          </cell>
          <cell r="D89" t="str">
            <v>R17.22</v>
          </cell>
          <cell r="E89" t="str">
            <v>R17.22</v>
          </cell>
          <cell r="F89" t="str">
            <v>R17.22</v>
          </cell>
          <cell r="G89" t="str">
            <v>R17.22</v>
          </cell>
          <cell r="H89" t="str">
            <v>T11-12</v>
          </cell>
          <cell r="I89">
            <v>0</v>
          </cell>
          <cell r="J89" t="str">
            <v>R17.22</v>
          </cell>
          <cell r="K89" t="str">
            <v>R17.22</v>
          </cell>
          <cell r="L89" t="str">
            <v>R17.22</v>
          </cell>
          <cell r="M89" t="str">
            <v>R17.22</v>
          </cell>
          <cell r="N89" t="str">
            <v>R17.22</v>
          </cell>
          <cell r="O89">
            <v>0</v>
          </cell>
          <cell r="P89">
            <v>0</v>
          </cell>
        </row>
        <row r="90">
          <cell r="C90">
            <v>4.5</v>
          </cell>
          <cell r="D90">
            <v>4.5</v>
          </cell>
          <cell r="E90">
            <v>4.5</v>
          </cell>
          <cell r="F90">
            <v>4.5</v>
          </cell>
          <cell r="G90">
            <v>4.5</v>
          </cell>
          <cell r="H90">
            <v>7</v>
          </cell>
          <cell r="I90">
            <v>0</v>
          </cell>
          <cell r="J90">
            <v>4.5</v>
          </cell>
          <cell r="K90">
            <v>4.5</v>
          </cell>
          <cell r="L90">
            <v>4.5</v>
          </cell>
          <cell r="M90">
            <v>4.5</v>
          </cell>
          <cell r="N90">
            <v>4.5</v>
          </cell>
          <cell r="O90">
            <v>0</v>
          </cell>
          <cell r="P90">
            <v>0</v>
          </cell>
        </row>
        <row r="91">
          <cell r="C91" t="str">
            <v>*</v>
          </cell>
          <cell r="D91">
            <v>0</v>
          </cell>
          <cell r="E91">
            <v>0</v>
          </cell>
          <cell r="F91">
            <v>0</v>
          </cell>
          <cell r="G91" t="str">
            <v>T9-10</v>
          </cell>
          <cell r="H91" t="str">
            <v>Tref</v>
          </cell>
          <cell r="I91" t="str">
            <v>Tref</v>
          </cell>
          <cell r="J91" t="str">
            <v>T7-8</v>
          </cell>
          <cell r="K91">
            <v>0</v>
          </cell>
          <cell r="L91">
            <v>0</v>
          </cell>
          <cell r="M91">
            <v>0</v>
          </cell>
          <cell r="N91" t="str">
            <v>11-17</v>
          </cell>
          <cell r="O91" t="str">
            <v>Mref</v>
          </cell>
          <cell r="P91" t="str">
            <v>Mref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7</v>
          </cell>
          <cell r="H92">
            <v>7</v>
          </cell>
          <cell r="I92">
            <v>7</v>
          </cell>
          <cell r="J92">
            <v>7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0</v>
          </cell>
          <cell r="P92">
            <v>0</v>
          </cell>
        </row>
        <row r="93">
          <cell r="C93" t="str">
            <v>T7-8</v>
          </cell>
          <cell r="D93" t="str">
            <v>T7-8</v>
          </cell>
          <cell r="E93" t="str">
            <v>T7-8</v>
          </cell>
          <cell r="F93" t="str">
            <v>T7-8</v>
          </cell>
          <cell r="G93" t="str">
            <v>T</v>
          </cell>
          <cell r="H93" t="str">
            <v>T7-8</v>
          </cell>
          <cell r="I93" t="str">
            <v>T7-8</v>
          </cell>
          <cell r="J93" t="str">
            <v>*</v>
          </cell>
          <cell r="K93" t="str">
            <v>T7-8</v>
          </cell>
          <cell r="L93" t="str">
            <v>T7-8</v>
          </cell>
          <cell r="M93" t="str">
            <v>T7-8</v>
          </cell>
          <cell r="N93" t="str">
            <v>T7-8</v>
          </cell>
          <cell r="O93">
            <v>0</v>
          </cell>
          <cell r="P93">
            <v>0</v>
          </cell>
        </row>
        <row r="94">
          <cell r="C94">
            <v>7</v>
          </cell>
          <cell r="D94">
            <v>7</v>
          </cell>
          <cell r="E94">
            <v>7</v>
          </cell>
          <cell r="F94">
            <v>7</v>
          </cell>
          <cell r="G94">
            <v>7</v>
          </cell>
          <cell r="H94">
            <v>7</v>
          </cell>
          <cell r="I94">
            <v>7</v>
          </cell>
          <cell r="J94">
            <v>0</v>
          </cell>
          <cell r="K94">
            <v>7</v>
          </cell>
          <cell r="L94">
            <v>7</v>
          </cell>
          <cell r="M94">
            <v>7</v>
          </cell>
          <cell r="N94">
            <v>7</v>
          </cell>
          <cell r="O94">
            <v>0</v>
          </cell>
          <cell r="P9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86"/>
  <sheetViews>
    <sheetView tabSelected="1" view="pageBreakPreview" zoomScaleNormal="82" zoomScaleSheetLayoutView="100" zoomScalePageLayoutView="10" workbookViewId="0">
      <pane xSplit="3" ySplit="8" topLeftCell="T136" activePane="bottomRight" state="frozen"/>
      <selection pane="topRight" activeCell="D1" sqref="D1"/>
      <selection pane="bottomLeft" activeCell="A9" sqref="A9"/>
      <selection pane="bottomRight" activeCell="V148" sqref="V148"/>
    </sheetView>
  </sheetViews>
  <sheetFormatPr baseColWidth="10" defaultColWidth="11.42578125" defaultRowHeight="18.75"/>
  <cols>
    <col min="1" max="1" width="8" style="1" customWidth="1"/>
    <col min="2" max="2" width="3.7109375" style="49" customWidth="1"/>
    <col min="3" max="3" width="25.85546875" style="595" customWidth="1"/>
    <col min="4" max="4" width="11.28515625" style="240" customWidth="1"/>
    <col min="5" max="8" width="11.28515625" style="49" customWidth="1"/>
    <col min="9" max="10" width="11.28515625" style="240" customWidth="1"/>
    <col min="11" max="23" width="11.28515625" style="49" customWidth="1"/>
    <col min="24" max="31" width="11.28515625" style="240" customWidth="1"/>
    <col min="32" max="35" width="3.42578125" style="49" customWidth="1"/>
    <col min="36" max="36" width="11.42578125" style="49" customWidth="1"/>
    <col min="37" max="37" width="3" style="69" customWidth="1"/>
    <col min="38" max="39" width="15" style="69" customWidth="1"/>
    <col min="40" max="40" width="10.7109375" style="69" customWidth="1"/>
    <col min="41" max="41" width="10.7109375" style="542" customWidth="1"/>
    <col min="42" max="42" width="10.7109375" style="515" customWidth="1"/>
    <col min="43" max="43" width="10.7109375" style="542" customWidth="1"/>
    <col min="44" max="44" width="10.7109375" style="69" customWidth="1"/>
    <col min="45" max="45" width="10.7109375" style="542" customWidth="1"/>
    <col min="46" max="46" width="10.7109375" style="543" customWidth="1"/>
    <col min="47" max="47" width="10.7109375" style="515" customWidth="1"/>
    <col min="48" max="49" width="10.7109375" style="69" customWidth="1"/>
    <col min="50" max="51" width="10.7109375" style="543" customWidth="1"/>
    <col min="52" max="52" width="10.7109375" style="542" customWidth="1"/>
    <col min="53" max="53" width="10.7109375" style="515" customWidth="1"/>
    <col min="54" max="54" width="10.5703125" style="515" customWidth="1"/>
    <col min="55" max="55" width="10.7109375" style="549" customWidth="1"/>
    <col min="56" max="16384" width="11.42578125" style="49"/>
  </cols>
  <sheetData>
    <row r="1" spans="1:55" s="2" customFormat="1" ht="14.25" customHeight="1">
      <c r="A1" s="1"/>
      <c r="C1" s="3" t="s">
        <v>0</v>
      </c>
      <c r="D1" s="718" t="s">
        <v>1</v>
      </c>
      <c r="E1" s="718"/>
      <c r="F1" s="718"/>
      <c r="G1" s="719" t="s">
        <v>2</v>
      </c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19"/>
      <c r="AD1" s="4"/>
      <c r="AE1" s="4"/>
      <c r="AF1" s="4"/>
      <c r="AG1" s="4"/>
      <c r="AJ1" s="5"/>
      <c r="AK1" s="5"/>
      <c r="AL1" s="5"/>
      <c r="AM1" s="5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7"/>
    </row>
    <row r="2" spans="1:55" s="2" customFormat="1" ht="14.25" customHeight="1">
      <c r="A2" s="1"/>
      <c r="C2" s="8" t="s">
        <v>3</v>
      </c>
      <c r="D2" s="718"/>
      <c r="E2" s="718"/>
      <c r="F2" s="718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19"/>
      <c r="V2" s="719"/>
      <c r="W2" s="719"/>
      <c r="X2" s="719"/>
      <c r="Y2" s="719"/>
      <c r="Z2" s="719"/>
      <c r="AA2" s="719"/>
      <c r="AB2" s="719"/>
      <c r="AC2" s="719"/>
      <c r="AD2" s="4"/>
      <c r="AE2" s="4"/>
      <c r="AF2" s="4"/>
      <c r="AG2" s="4"/>
      <c r="AJ2" s="5"/>
      <c r="AK2" s="5"/>
      <c r="AL2" s="5"/>
      <c r="AM2" s="5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7"/>
    </row>
    <row r="3" spans="1:55" s="2" customFormat="1" ht="14.25" customHeight="1">
      <c r="A3" s="1"/>
      <c r="C3" s="9" t="s">
        <v>4</v>
      </c>
      <c r="D3" s="10"/>
      <c r="E3" s="720" t="s">
        <v>5</v>
      </c>
      <c r="F3" s="11" t="s">
        <v>6</v>
      </c>
      <c r="G3" s="12" t="s">
        <v>7</v>
      </c>
      <c r="H3" s="13"/>
      <c r="I3" s="14"/>
      <c r="J3" s="722" t="s">
        <v>8</v>
      </c>
      <c r="K3" s="723"/>
      <c r="M3" s="726" t="s">
        <v>9</v>
      </c>
      <c r="N3" s="727"/>
      <c r="O3" s="730" t="s">
        <v>10</v>
      </c>
      <c r="P3" s="722"/>
      <c r="Q3" s="722"/>
      <c r="R3" s="723"/>
      <c r="S3" s="15"/>
      <c r="T3" s="732" t="s">
        <v>11</v>
      </c>
      <c r="U3" s="734" t="s">
        <v>12</v>
      </c>
      <c r="V3" s="735"/>
      <c r="W3" s="735"/>
      <c r="X3" s="735"/>
      <c r="Y3" s="735"/>
      <c r="Z3" s="735"/>
      <c r="AA3" s="735"/>
      <c r="AB3" s="735"/>
      <c r="AC3" s="736"/>
      <c r="AD3" s="16"/>
      <c r="AE3" s="16"/>
      <c r="AJ3" s="5"/>
      <c r="AK3" s="5"/>
      <c r="AL3" s="5"/>
      <c r="AM3" s="5"/>
      <c r="AN3" s="710" t="s">
        <v>13</v>
      </c>
      <c r="AO3" s="710"/>
      <c r="AP3" s="710"/>
      <c r="AQ3" s="710"/>
      <c r="AR3" s="710"/>
      <c r="AS3" s="710"/>
      <c r="AT3" s="710"/>
      <c r="AU3" s="710"/>
      <c r="AV3" s="710"/>
      <c r="AW3" s="710"/>
      <c r="AX3" s="710"/>
      <c r="AY3" s="710"/>
      <c r="AZ3" s="710"/>
      <c r="BA3" s="710"/>
      <c r="BB3" s="711"/>
      <c r="BC3" s="7"/>
    </row>
    <row r="4" spans="1:55" s="2" customFormat="1" ht="14.25" customHeight="1">
      <c r="A4" s="1"/>
      <c r="C4" s="17" t="s">
        <v>14</v>
      </c>
      <c r="D4" s="18"/>
      <c r="E4" s="721"/>
      <c r="F4" s="19" t="s">
        <v>15</v>
      </c>
      <c r="G4" s="20" t="s">
        <v>16</v>
      </c>
      <c r="H4" s="21"/>
      <c r="I4" s="22"/>
      <c r="J4" s="724"/>
      <c r="K4" s="725"/>
      <c r="L4" s="23"/>
      <c r="M4" s="728"/>
      <c r="N4" s="729"/>
      <c r="O4" s="731"/>
      <c r="P4" s="724"/>
      <c r="Q4" s="724"/>
      <c r="R4" s="725"/>
      <c r="S4" s="15"/>
      <c r="T4" s="733"/>
      <c r="U4" s="737"/>
      <c r="V4" s="738"/>
      <c r="W4" s="738"/>
      <c r="X4" s="738"/>
      <c r="Y4" s="738"/>
      <c r="Z4" s="738"/>
      <c r="AA4" s="738"/>
      <c r="AB4" s="738"/>
      <c r="AC4" s="739"/>
      <c r="AD4" s="16"/>
      <c r="AE4" s="16"/>
      <c r="AJ4" s="5"/>
      <c r="AK4" s="5"/>
      <c r="AL4" s="5"/>
      <c r="AM4" s="5"/>
      <c r="AN4" s="712"/>
      <c r="AO4" s="712"/>
      <c r="AP4" s="712"/>
      <c r="AQ4" s="712"/>
      <c r="AR4" s="712"/>
      <c r="AS4" s="712"/>
      <c r="AT4" s="712"/>
      <c r="AU4" s="712"/>
      <c r="AV4" s="712"/>
      <c r="AW4" s="712"/>
      <c r="AX4" s="712"/>
      <c r="AY4" s="712"/>
      <c r="AZ4" s="712"/>
      <c r="BA4" s="712"/>
      <c r="BB4" s="713"/>
      <c r="BC4" s="24">
        <v>2026</v>
      </c>
    </row>
    <row r="5" spans="1:55" s="2" customFormat="1" ht="14.25" customHeight="1">
      <c r="A5" s="1"/>
      <c r="C5" s="25" t="s">
        <v>17</v>
      </c>
      <c r="D5" s="714" t="s">
        <v>18</v>
      </c>
      <c r="E5" s="714"/>
      <c r="F5" s="714"/>
      <c r="G5" s="714"/>
      <c r="H5" s="714"/>
      <c r="I5" s="714"/>
      <c r="J5" s="714"/>
      <c r="K5" s="715" t="s">
        <v>19</v>
      </c>
      <c r="L5" s="715"/>
      <c r="M5" s="715"/>
      <c r="N5" s="715"/>
      <c r="O5" s="715"/>
      <c r="P5" s="715"/>
      <c r="Q5" s="715"/>
      <c r="R5" s="716" t="s">
        <v>20</v>
      </c>
      <c r="S5" s="716"/>
      <c r="T5" s="716"/>
      <c r="U5" s="716"/>
      <c r="V5" s="716"/>
      <c r="W5" s="716"/>
      <c r="X5" s="716"/>
      <c r="Y5" s="717" t="s">
        <v>21</v>
      </c>
      <c r="Z5" s="717"/>
      <c r="AA5" s="717"/>
      <c r="AB5" s="717"/>
      <c r="AC5" s="717"/>
      <c r="AD5" s="717"/>
      <c r="AE5" s="717"/>
      <c r="AJ5" s="5"/>
      <c r="AK5" s="5"/>
      <c r="AL5" s="5"/>
      <c r="AM5" s="5"/>
      <c r="AN5" s="691" t="s">
        <v>22</v>
      </c>
      <c r="AO5" s="695" t="s">
        <v>23</v>
      </c>
      <c r="AP5" s="686" t="s">
        <v>24</v>
      </c>
      <c r="AQ5" s="695" t="s">
        <v>23</v>
      </c>
      <c r="AR5" s="691" t="s">
        <v>25</v>
      </c>
      <c r="AS5" s="695" t="s">
        <v>23</v>
      </c>
      <c r="AT5" s="693" t="s">
        <v>25</v>
      </c>
      <c r="AU5" s="686" t="s">
        <v>24</v>
      </c>
      <c r="AV5" s="691" t="s">
        <v>25</v>
      </c>
      <c r="AW5" s="691" t="s">
        <v>22</v>
      </c>
      <c r="AX5" s="693" t="s">
        <v>26</v>
      </c>
      <c r="AY5" s="693" t="s">
        <v>26</v>
      </c>
      <c r="AZ5" s="695" t="s">
        <v>23</v>
      </c>
      <c r="BA5" s="686" t="s">
        <v>25</v>
      </c>
      <c r="BB5" s="686" t="s">
        <v>24</v>
      </c>
      <c r="BC5" s="688" t="s">
        <v>25</v>
      </c>
    </row>
    <row r="6" spans="1:55" s="2" customFormat="1" ht="17.25" customHeight="1">
      <c r="A6" s="1"/>
      <c r="C6" s="26" t="s">
        <v>27</v>
      </c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J6" s="5"/>
      <c r="AK6" s="5"/>
      <c r="AL6" s="5"/>
      <c r="AM6" s="5"/>
      <c r="AN6" s="692"/>
      <c r="AO6" s="696"/>
      <c r="AP6" s="687"/>
      <c r="AQ6" s="696"/>
      <c r="AR6" s="692"/>
      <c r="AS6" s="696"/>
      <c r="AT6" s="694"/>
      <c r="AU6" s="687"/>
      <c r="AV6" s="692"/>
      <c r="AW6" s="692"/>
      <c r="AX6" s="694"/>
      <c r="AY6" s="694"/>
      <c r="AZ6" s="696"/>
      <c r="BA6" s="687"/>
      <c r="BB6" s="687"/>
      <c r="BC6" s="689"/>
    </row>
    <row r="7" spans="1:55" s="2" customFormat="1" ht="17.25" customHeight="1">
      <c r="A7" s="1"/>
      <c r="C7" s="29" t="s">
        <v>28</v>
      </c>
      <c r="D7" s="30"/>
      <c r="E7" s="30"/>
      <c r="F7" s="30"/>
      <c r="G7" s="30"/>
      <c r="H7" s="30"/>
      <c r="I7" s="30"/>
      <c r="J7" s="30"/>
      <c r="K7" s="31"/>
      <c r="L7" s="31"/>
      <c r="M7" s="31"/>
      <c r="N7" s="31"/>
      <c r="O7" s="31"/>
      <c r="P7" s="31"/>
      <c r="Q7" s="31"/>
      <c r="R7" s="32"/>
      <c r="S7" s="32"/>
      <c r="T7" s="32"/>
      <c r="U7" s="32"/>
      <c r="V7" s="32"/>
      <c r="W7" s="32"/>
      <c r="X7" s="32"/>
      <c r="Y7" s="33"/>
      <c r="Z7" s="33"/>
      <c r="AA7" s="33"/>
      <c r="AB7" s="33"/>
      <c r="AC7" s="33"/>
      <c r="AD7" s="33"/>
      <c r="AE7" s="33"/>
      <c r="AJ7" s="5"/>
      <c r="AK7" s="34"/>
      <c r="AL7" s="5"/>
      <c r="AM7" s="5"/>
      <c r="AN7" s="690" t="s">
        <v>29</v>
      </c>
      <c r="AO7" s="682" t="s">
        <v>30</v>
      </c>
      <c r="AP7" s="684" t="s">
        <v>31</v>
      </c>
      <c r="AQ7" s="682" t="s">
        <v>32</v>
      </c>
      <c r="AR7" s="678" t="s">
        <v>33</v>
      </c>
      <c r="AS7" s="682" t="s">
        <v>34</v>
      </c>
      <c r="AT7" s="680" t="s">
        <v>35</v>
      </c>
      <c r="AU7" s="684" t="s">
        <v>36</v>
      </c>
      <c r="AV7" s="678" t="s">
        <v>37</v>
      </c>
      <c r="AW7" s="678" t="s">
        <v>38</v>
      </c>
      <c r="AX7" s="680" t="s">
        <v>39</v>
      </c>
      <c r="AY7" s="680" t="s">
        <v>40</v>
      </c>
      <c r="AZ7" s="682" t="s">
        <v>41</v>
      </c>
      <c r="BA7" s="684" t="s">
        <v>42</v>
      </c>
      <c r="BB7" s="674" t="s">
        <v>43</v>
      </c>
      <c r="BC7" s="676" t="s">
        <v>44</v>
      </c>
    </row>
    <row r="8" spans="1:55" s="35" customFormat="1" ht="15" customHeight="1">
      <c r="A8" s="1"/>
      <c r="C8" s="36" t="s">
        <v>45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7" t="s">
        <v>52</v>
      </c>
      <c r="K8" s="37" t="s">
        <v>46</v>
      </c>
      <c r="L8" s="37" t="s">
        <v>47</v>
      </c>
      <c r="M8" s="37" t="s">
        <v>48</v>
      </c>
      <c r="N8" s="37" t="s">
        <v>49</v>
      </c>
      <c r="O8" s="37" t="s">
        <v>50</v>
      </c>
      <c r="P8" s="37" t="s">
        <v>51</v>
      </c>
      <c r="Q8" s="37" t="s">
        <v>52</v>
      </c>
      <c r="R8" s="37" t="s">
        <v>46</v>
      </c>
      <c r="S8" s="37" t="s">
        <v>47</v>
      </c>
      <c r="T8" s="37" t="s">
        <v>48</v>
      </c>
      <c r="U8" s="37" t="s">
        <v>49</v>
      </c>
      <c r="V8" s="37" t="s">
        <v>50</v>
      </c>
      <c r="W8" s="37" t="s">
        <v>51</v>
      </c>
      <c r="X8" s="37" t="s">
        <v>52</v>
      </c>
      <c r="Y8" s="37" t="s">
        <v>46</v>
      </c>
      <c r="Z8" s="37" t="s">
        <v>47</v>
      </c>
      <c r="AA8" s="37" t="s">
        <v>48</v>
      </c>
      <c r="AB8" s="37" t="s">
        <v>49</v>
      </c>
      <c r="AC8" s="37" t="s">
        <v>50</v>
      </c>
      <c r="AD8" s="37" t="s">
        <v>51</v>
      </c>
      <c r="AE8" s="37" t="s">
        <v>52</v>
      </c>
      <c r="AK8" s="38" t="s">
        <v>53</v>
      </c>
      <c r="AL8" s="708" t="s">
        <v>54</v>
      </c>
      <c r="AM8" s="709"/>
      <c r="AN8" s="679"/>
      <c r="AO8" s="683"/>
      <c r="AP8" s="685"/>
      <c r="AQ8" s="683"/>
      <c r="AR8" s="679"/>
      <c r="AS8" s="683"/>
      <c r="AT8" s="681"/>
      <c r="AU8" s="685"/>
      <c r="AV8" s="679"/>
      <c r="AW8" s="679"/>
      <c r="AX8" s="681"/>
      <c r="AY8" s="681"/>
      <c r="AZ8" s="683"/>
      <c r="BA8" s="685"/>
      <c r="BB8" s="675"/>
      <c r="BC8" s="677"/>
    </row>
    <row r="9" spans="1:55" s="35" customFormat="1" ht="15" customHeight="1">
      <c r="A9" s="39">
        <v>100</v>
      </c>
      <c r="C9" s="40" t="s">
        <v>55</v>
      </c>
      <c r="D9" s="41" t="s">
        <v>56</v>
      </c>
      <c r="E9" s="42" t="s">
        <v>57</v>
      </c>
      <c r="F9" s="42" t="s">
        <v>57</v>
      </c>
      <c r="G9" s="42" t="s">
        <v>57</v>
      </c>
      <c r="H9" s="42" t="s">
        <v>57</v>
      </c>
      <c r="I9" s="43"/>
      <c r="J9" s="43"/>
      <c r="K9" s="42" t="s">
        <v>57</v>
      </c>
      <c r="L9" s="44" t="s">
        <v>58</v>
      </c>
      <c r="M9" s="45" t="s">
        <v>57</v>
      </c>
      <c r="N9" s="45" t="s">
        <v>57</v>
      </c>
      <c r="O9" s="45" t="s">
        <v>57</v>
      </c>
      <c r="P9" s="46" t="s">
        <v>57</v>
      </c>
      <c r="Q9" s="46" t="s">
        <v>57</v>
      </c>
      <c r="R9" s="47" t="s">
        <v>56</v>
      </c>
      <c r="S9" s="45" t="s">
        <v>57</v>
      </c>
      <c r="T9" s="45" t="s">
        <v>57</v>
      </c>
      <c r="U9" s="45" t="s">
        <v>57</v>
      </c>
      <c r="V9" s="45" t="s">
        <v>57</v>
      </c>
      <c r="W9" s="43"/>
      <c r="X9" s="43"/>
      <c r="Y9" s="45" t="s">
        <v>57</v>
      </c>
      <c r="Z9" s="45" t="s">
        <v>57</v>
      </c>
      <c r="AA9" s="45" t="s">
        <v>57</v>
      </c>
      <c r="AB9" s="45" t="s">
        <v>57</v>
      </c>
      <c r="AC9" s="45" t="s">
        <v>57</v>
      </c>
      <c r="AD9" s="46" t="s">
        <v>57</v>
      </c>
      <c r="AE9" s="46" t="s">
        <v>57</v>
      </c>
      <c r="AH9" s="48">
        <f>SUM(AF9:AG9)</f>
        <v>0</v>
      </c>
      <c r="AI9" s="49">
        <f>AH9/8</f>
        <v>0</v>
      </c>
      <c r="AK9" s="50" t="s">
        <v>59</v>
      </c>
      <c r="AL9" s="51" t="s">
        <v>57</v>
      </c>
      <c r="AM9" s="52">
        <f>COUNTIF(AN9:BB9,"M")</f>
        <v>6</v>
      </c>
      <c r="AN9" s="53" t="s">
        <v>60</v>
      </c>
      <c r="AO9" s="54" t="s">
        <v>57</v>
      </c>
      <c r="AP9" s="55" t="s">
        <v>57</v>
      </c>
      <c r="AQ9" s="54" t="s">
        <v>60</v>
      </c>
      <c r="AR9" s="53" t="s">
        <v>60</v>
      </c>
      <c r="AS9" s="54" t="s">
        <v>60</v>
      </c>
      <c r="AT9" s="56"/>
      <c r="AU9" s="55" t="s">
        <v>60</v>
      </c>
      <c r="AV9" s="53" t="s">
        <v>57</v>
      </c>
      <c r="AW9" s="53" t="s">
        <v>60</v>
      </c>
      <c r="AX9" s="57" t="s">
        <v>57</v>
      </c>
      <c r="AY9" s="58" t="s">
        <v>60</v>
      </c>
      <c r="AZ9" s="54" t="s">
        <v>57</v>
      </c>
      <c r="BA9" s="55" t="s">
        <v>60</v>
      </c>
      <c r="BB9" s="59" t="s">
        <v>57</v>
      </c>
      <c r="BC9" s="60" t="s">
        <v>57</v>
      </c>
    </row>
    <row r="10" spans="1:55" ht="15" customHeight="1">
      <c r="A10" s="39"/>
      <c r="C10" s="61">
        <f>SUM(D10:AE10)/4</f>
        <v>37.625</v>
      </c>
      <c r="D10" s="62"/>
      <c r="E10" s="63">
        <v>7</v>
      </c>
      <c r="F10" s="63">
        <v>7</v>
      </c>
      <c r="G10" s="63">
        <v>7</v>
      </c>
      <c r="H10" s="63">
        <v>7</v>
      </c>
      <c r="I10" s="64"/>
      <c r="J10" s="64"/>
      <c r="K10" s="63">
        <v>7</v>
      </c>
      <c r="L10" s="65">
        <v>3.5</v>
      </c>
      <c r="M10" s="63">
        <v>7</v>
      </c>
      <c r="N10" s="63">
        <v>7</v>
      </c>
      <c r="O10" s="63">
        <v>7</v>
      </c>
      <c r="P10" s="66">
        <v>7</v>
      </c>
      <c r="Q10" s="66">
        <v>7</v>
      </c>
      <c r="R10" s="67"/>
      <c r="S10" s="63">
        <v>7</v>
      </c>
      <c r="T10" s="63">
        <v>7</v>
      </c>
      <c r="U10" s="63">
        <v>7</v>
      </c>
      <c r="V10" s="63">
        <v>7</v>
      </c>
      <c r="W10" s="64"/>
      <c r="X10" s="64"/>
      <c r="Y10" s="63">
        <v>7</v>
      </c>
      <c r="Z10" s="63">
        <v>7</v>
      </c>
      <c r="AA10" s="63">
        <v>7</v>
      </c>
      <c r="AB10" s="63">
        <v>7</v>
      </c>
      <c r="AC10" s="63">
        <v>7</v>
      </c>
      <c r="AD10" s="66">
        <v>7</v>
      </c>
      <c r="AE10" s="66">
        <v>7</v>
      </c>
      <c r="AF10" s="49" t="e">
        <f>COUNTIF([1]Març!C44:P44,"M")</f>
        <v>#VALUE!</v>
      </c>
      <c r="AG10" s="49" t="e">
        <f>COUNTIF([1]Març!C44:P44,"T")</f>
        <v>#VALUE!</v>
      </c>
      <c r="AH10" s="48"/>
      <c r="AK10" s="68" t="s">
        <v>61</v>
      </c>
      <c r="AL10" s="69" t="s">
        <v>60</v>
      </c>
      <c r="AM10" s="70">
        <f>COUNTIF(AN9:BB9,"F")</f>
        <v>8</v>
      </c>
      <c r="AN10" s="71"/>
      <c r="AO10" s="72">
        <v>7</v>
      </c>
      <c r="AP10" s="73">
        <v>7</v>
      </c>
      <c r="AQ10" s="72"/>
      <c r="AR10" s="71"/>
      <c r="AS10" s="72"/>
      <c r="AT10" s="74"/>
      <c r="AU10" s="73"/>
      <c r="AV10" s="71">
        <v>7</v>
      </c>
      <c r="AW10" s="71"/>
      <c r="AX10" s="75">
        <v>7</v>
      </c>
      <c r="AY10" s="76"/>
      <c r="AZ10" s="72">
        <v>7</v>
      </c>
      <c r="BA10" s="73"/>
      <c r="BB10" s="77">
        <v>7</v>
      </c>
      <c r="BC10" s="78">
        <v>7</v>
      </c>
    </row>
    <row r="11" spans="1:55" s="35" customFormat="1" ht="15" customHeight="1">
      <c r="A11" s="39">
        <v>100</v>
      </c>
      <c r="C11" s="79" t="s">
        <v>62</v>
      </c>
      <c r="D11" s="45" t="s">
        <v>63</v>
      </c>
      <c r="E11" s="80" t="s">
        <v>64</v>
      </c>
      <c r="F11" s="81" t="s">
        <v>56</v>
      </c>
      <c r="G11" s="45" t="s">
        <v>63</v>
      </c>
      <c r="H11" s="45" t="s">
        <v>63</v>
      </c>
      <c r="I11" s="82"/>
      <c r="J11" s="82"/>
      <c r="K11" s="45" t="s">
        <v>63</v>
      </c>
      <c r="L11" s="45" t="s">
        <v>63</v>
      </c>
      <c r="M11" s="81" t="s">
        <v>56</v>
      </c>
      <c r="N11" s="45" t="s">
        <v>63</v>
      </c>
      <c r="O11" s="45" t="s">
        <v>63</v>
      </c>
      <c r="P11" s="83" t="s">
        <v>22</v>
      </c>
      <c r="Q11" s="83" t="s">
        <v>22</v>
      </c>
      <c r="R11" s="45" t="s">
        <v>63</v>
      </c>
      <c r="S11" s="80" t="s">
        <v>64</v>
      </c>
      <c r="T11" s="81" t="s">
        <v>56</v>
      </c>
      <c r="U11" s="45" t="s">
        <v>63</v>
      </c>
      <c r="V11" s="45" t="s">
        <v>63</v>
      </c>
      <c r="W11" s="84"/>
      <c r="X11" s="82"/>
      <c r="Y11" s="45" t="s">
        <v>63</v>
      </c>
      <c r="Z11" s="45" t="s">
        <v>63</v>
      </c>
      <c r="AA11" s="81" t="s">
        <v>56</v>
      </c>
      <c r="AB11" s="45" t="s">
        <v>63</v>
      </c>
      <c r="AC11" s="45" t="s">
        <v>63</v>
      </c>
      <c r="AD11" s="83" t="s">
        <v>22</v>
      </c>
      <c r="AE11" s="85" t="s">
        <v>65</v>
      </c>
      <c r="AF11" s="35" t="e">
        <f>COUNTIF([1]Març!C56:P56,"M")</f>
        <v>#VALUE!</v>
      </c>
      <c r="AG11" s="35" t="e">
        <f>COUNTIF([1]Març!C56:P56,"T")</f>
        <v>#VALUE!</v>
      </c>
      <c r="AH11" s="48"/>
      <c r="AI11" s="49"/>
      <c r="AK11" s="86"/>
      <c r="AL11" s="87" t="s">
        <v>57</v>
      </c>
      <c r="AM11" s="52">
        <f>COUNTIF(AN11:BB11,"M")</f>
        <v>6</v>
      </c>
      <c r="AN11" s="86" t="s">
        <v>66</v>
      </c>
      <c r="AO11" s="54" t="s">
        <v>57</v>
      </c>
      <c r="AP11" s="55" t="s">
        <v>60</v>
      </c>
      <c r="AQ11" s="54" t="s">
        <v>60</v>
      </c>
      <c r="AR11" s="86" t="s">
        <v>60</v>
      </c>
      <c r="AS11" s="54" t="s">
        <v>57</v>
      </c>
      <c r="AT11" s="56"/>
      <c r="AU11" s="55" t="s">
        <v>60</v>
      </c>
      <c r="AV11" s="86" t="s">
        <v>57</v>
      </c>
      <c r="AW11" s="86" t="s">
        <v>66</v>
      </c>
      <c r="AX11" s="88" t="s">
        <v>57</v>
      </c>
      <c r="AY11" s="58" t="s">
        <v>60</v>
      </c>
      <c r="AZ11" s="54" t="s">
        <v>57</v>
      </c>
      <c r="BA11" s="55" t="s">
        <v>57</v>
      </c>
      <c r="BB11" s="59" t="s">
        <v>60</v>
      </c>
      <c r="BC11" s="89" t="s">
        <v>57</v>
      </c>
    </row>
    <row r="12" spans="1:55" ht="15" customHeight="1">
      <c r="A12" s="39"/>
      <c r="C12" s="61">
        <f>SUM(D12:AE12)/4</f>
        <v>37.664999999999999</v>
      </c>
      <c r="D12" s="90">
        <v>8</v>
      </c>
      <c r="E12" s="91">
        <v>3.33</v>
      </c>
      <c r="F12" s="92"/>
      <c r="G12" s="90">
        <v>8</v>
      </c>
      <c r="H12" s="90">
        <v>8</v>
      </c>
      <c r="I12" s="93"/>
      <c r="J12" s="93"/>
      <c r="K12" s="90">
        <v>8</v>
      </c>
      <c r="L12" s="90">
        <v>8</v>
      </c>
      <c r="M12" s="92"/>
      <c r="N12" s="90">
        <v>8</v>
      </c>
      <c r="O12" s="90">
        <v>8</v>
      </c>
      <c r="P12" s="94">
        <v>8</v>
      </c>
      <c r="Q12" s="94">
        <v>8</v>
      </c>
      <c r="R12" s="90">
        <v>8</v>
      </c>
      <c r="S12" s="91">
        <v>3.33</v>
      </c>
      <c r="T12" s="92"/>
      <c r="U12" s="90">
        <v>8</v>
      </c>
      <c r="V12" s="90">
        <v>8</v>
      </c>
      <c r="W12" s="95"/>
      <c r="X12" s="93"/>
      <c r="Y12" s="90">
        <v>8</v>
      </c>
      <c r="Z12" s="90">
        <v>8</v>
      </c>
      <c r="AA12" s="92"/>
      <c r="AB12" s="90">
        <v>8</v>
      </c>
      <c r="AC12" s="90">
        <v>8</v>
      </c>
      <c r="AD12" s="94">
        <v>8</v>
      </c>
      <c r="AE12" s="96">
        <v>8</v>
      </c>
      <c r="AF12" s="49" t="e">
        <f>COUNTIF([1]Març!C59:O59,"M")</f>
        <v>#VALUE!</v>
      </c>
      <c r="AG12" s="49" t="e">
        <f>COUNTIF([1]Març!C59:O59,"T")</f>
        <v>#VALUE!</v>
      </c>
      <c r="AH12" s="48"/>
      <c r="AK12" s="97"/>
      <c r="AL12" s="98" t="s">
        <v>60</v>
      </c>
      <c r="AM12" s="99">
        <f>COUNTIF(AN11:BB11,"F")</f>
        <v>6</v>
      </c>
      <c r="AN12" s="97"/>
      <c r="AO12" s="72">
        <v>8</v>
      </c>
      <c r="AP12" s="73"/>
      <c r="AQ12" s="72"/>
      <c r="AR12" s="97"/>
      <c r="AS12" s="72">
        <v>8</v>
      </c>
      <c r="AT12" s="74"/>
      <c r="AU12" s="73"/>
      <c r="AV12" s="97">
        <v>8</v>
      </c>
      <c r="AW12" s="97"/>
      <c r="AX12" s="100">
        <v>8</v>
      </c>
      <c r="AY12" s="76"/>
      <c r="AZ12" s="72">
        <v>8</v>
      </c>
      <c r="BA12" s="73">
        <v>8</v>
      </c>
      <c r="BB12" s="77"/>
      <c r="BC12" s="101">
        <v>8</v>
      </c>
    </row>
    <row r="13" spans="1:55" ht="15" customHeight="1">
      <c r="A13" s="39">
        <v>90</v>
      </c>
      <c r="C13" s="102" t="s">
        <v>67</v>
      </c>
      <c r="D13" s="103" t="s">
        <v>68</v>
      </c>
      <c r="E13" s="45" t="s">
        <v>69</v>
      </c>
      <c r="F13" s="45" t="s">
        <v>69</v>
      </c>
      <c r="G13" s="104" t="s">
        <v>56</v>
      </c>
      <c r="H13" s="105" t="s">
        <v>70</v>
      </c>
      <c r="I13" s="106" t="s">
        <v>22</v>
      </c>
      <c r="J13" s="106" t="s">
        <v>22</v>
      </c>
      <c r="K13" s="104" t="s">
        <v>56</v>
      </c>
      <c r="L13" s="104" t="s">
        <v>56</v>
      </c>
      <c r="M13" s="45" t="s">
        <v>69</v>
      </c>
      <c r="N13" s="107" t="s">
        <v>71</v>
      </c>
      <c r="O13" s="103" t="s">
        <v>72</v>
      </c>
      <c r="P13" s="108"/>
      <c r="Q13" s="108"/>
      <c r="R13" s="103" t="s">
        <v>73</v>
      </c>
      <c r="S13" s="45" t="s">
        <v>69</v>
      </c>
      <c r="T13" s="45" t="s">
        <v>69</v>
      </c>
      <c r="U13" s="107" t="s">
        <v>74</v>
      </c>
      <c r="V13" s="105" t="s">
        <v>70</v>
      </c>
      <c r="W13" s="106" t="s">
        <v>22</v>
      </c>
      <c r="X13" s="106" t="s">
        <v>22</v>
      </c>
      <c r="Y13" s="104" t="s">
        <v>56</v>
      </c>
      <c r="Z13" s="104" t="s">
        <v>56</v>
      </c>
      <c r="AA13" s="45" t="s">
        <v>69</v>
      </c>
      <c r="AB13" s="105" t="s">
        <v>70</v>
      </c>
      <c r="AC13" s="103" t="s">
        <v>72</v>
      </c>
      <c r="AD13" s="43"/>
      <c r="AE13" s="108"/>
      <c r="AH13" s="48">
        <f>SUM(AF13:AG13)</f>
        <v>0</v>
      </c>
      <c r="AI13" s="49">
        <f>AH13/8</f>
        <v>0</v>
      </c>
      <c r="AK13" s="86"/>
      <c r="AL13" s="87" t="s">
        <v>57</v>
      </c>
      <c r="AM13" s="52">
        <f>COUNTIF(AN13:BB13,"M")</f>
        <v>6</v>
      </c>
      <c r="AN13" s="86" t="s">
        <v>60</v>
      </c>
      <c r="AO13" s="54" t="s">
        <v>66</v>
      </c>
      <c r="AP13" s="55" t="s">
        <v>57</v>
      </c>
      <c r="AQ13" s="54" t="s">
        <v>60</v>
      </c>
      <c r="AR13" s="86" t="s">
        <v>57</v>
      </c>
      <c r="AS13" s="54" t="s">
        <v>66</v>
      </c>
      <c r="AT13" s="56"/>
      <c r="AU13" s="55" t="s">
        <v>57</v>
      </c>
      <c r="AV13" s="86" t="s">
        <v>60</v>
      </c>
      <c r="AW13" s="86" t="s">
        <v>57</v>
      </c>
      <c r="AX13" s="109" t="s">
        <v>60</v>
      </c>
      <c r="AY13" s="88" t="s">
        <v>57</v>
      </c>
      <c r="AZ13" s="54" t="s">
        <v>66</v>
      </c>
      <c r="BA13" s="55" t="s">
        <v>60</v>
      </c>
      <c r="BB13" s="59" t="s">
        <v>57</v>
      </c>
      <c r="BC13" s="89" t="s">
        <v>57</v>
      </c>
    </row>
    <row r="14" spans="1:55" s="110" customFormat="1" ht="15" customHeight="1">
      <c r="A14" s="39"/>
      <c r="C14" s="111">
        <v>33.5</v>
      </c>
      <c r="D14" s="112"/>
      <c r="E14" s="113"/>
      <c r="F14" s="113"/>
      <c r="G14" s="114"/>
      <c r="I14" s="115"/>
      <c r="J14" s="115"/>
      <c r="K14" s="114"/>
      <c r="L14" s="114"/>
      <c r="M14" s="113"/>
      <c r="N14" s="107" t="s">
        <v>75</v>
      </c>
      <c r="O14" s="112"/>
      <c r="P14" s="116"/>
      <c r="Q14" s="116"/>
      <c r="R14" s="112"/>
      <c r="S14" s="113"/>
      <c r="T14" s="113"/>
      <c r="U14" s="107" t="s">
        <v>76</v>
      </c>
      <c r="W14" s="115"/>
      <c r="X14" s="115"/>
      <c r="Y14" s="114"/>
      <c r="Z14" s="114"/>
      <c r="AA14" s="113"/>
      <c r="AB14" s="117" t="s">
        <v>77</v>
      </c>
      <c r="AC14" s="112"/>
      <c r="AD14" s="116"/>
      <c r="AE14" s="116"/>
      <c r="AH14" s="118"/>
      <c r="AK14" s="119"/>
      <c r="AL14" s="120" t="s">
        <v>60</v>
      </c>
      <c r="AM14" s="70">
        <f>COUNTIF(AN13:BB13,"F")</f>
        <v>5</v>
      </c>
      <c r="AN14" s="119"/>
      <c r="AO14" s="121"/>
      <c r="AP14" s="122"/>
      <c r="AQ14" s="121"/>
      <c r="AR14" s="119"/>
      <c r="AS14" s="121"/>
      <c r="AT14" s="123"/>
      <c r="AU14" s="122"/>
      <c r="AV14" s="119"/>
      <c r="AW14" s="119"/>
      <c r="AX14" s="124"/>
      <c r="AY14" s="125"/>
      <c r="AZ14" s="121"/>
      <c r="BA14" s="122"/>
      <c r="BB14" s="126"/>
      <c r="BC14" s="127"/>
    </row>
    <row r="15" spans="1:55" s="110" customFormat="1" ht="15" customHeight="1">
      <c r="A15" s="39"/>
      <c r="C15" s="61">
        <f>SUM(D15:AE15)/4</f>
        <v>33.5</v>
      </c>
      <c r="D15" s="128">
        <v>7</v>
      </c>
      <c r="E15" s="129">
        <v>8</v>
      </c>
      <c r="F15" s="129">
        <v>8</v>
      </c>
      <c r="G15" s="114"/>
      <c r="H15" s="130">
        <v>3</v>
      </c>
      <c r="I15" s="131">
        <v>8</v>
      </c>
      <c r="J15" s="131">
        <v>8</v>
      </c>
      <c r="K15" s="114"/>
      <c r="L15" s="114"/>
      <c r="M15" s="128">
        <v>8</v>
      </c>
      <c r="N15" s="132">
        <v>7</v>
      </c>
      <c r="O15" s="112">
        <v>7</v>
      </c>
      <c r="P15" s="133"/>
      <c r="Q15" s="133"/>
      <c r="R15" s="134">
        <v>7</v>
      </c>
      <c r="S15" s="128">
        <v>8</v>
      </c>
      <c r="T15" s="128">
        <v>8</v>
      </c>
      <c r="U15" s="132">
        <v>7</v>
      </c>
      <c r="V15" s="128">
        <v>3</v>
      </c>
      <c r="W15" s="131">
        <v>8</v>
      </c>
      <c r="X15" s="131">
        <v>8</v>
      </c>
      <c r="Y15" s="114"/>
      <c r="Z15" s="114"/>
      <c r="AA15" s="129">
        <v>8</v>
      </c>
      <c r="AB15" s="135">
        <v>6</v>
      </c>
      <c r="AC15" s="136">
        <v>7</v>
      </c>
      <c r="AD15" s="137"/>
      <c r="AE15" s="137"/>
      <c r="AH15" s="118"/>
      <c r="AK15" s="71"/>
      <c r="AL15" s="71"/>
      <c r="AM15" s="71"/>
      <c r="AN15" s="71"/>
      <c r="AO15" s="72"/>
      <c r="AP15" s="73">
        <v>8</v>
      </c>
      <c r="AQ15" s="72"/>
      <c r="AR15" s="71">
        <v>7</v>
      </c>
      <c r="AS15" s="72"/>
      <c r="AT15" s="74"/>
      <c r="AU15" s="73">
        <v>8</v>
      </c>
      <c r="AV15" s="71"/>
      <c r="AW15" s="71">
        <v>8</v>
      </c>
      <c r="AX15" s="138"/>
      <c r="AY15" s="138">
        <v>8</v>
      </c>
      <c r="AZ15" s="72"/>
      <c r="BA15" s="73"/>
      <c r="BB15" s="77">
        <v>8</v>
      </c>
      <c r="BC15" s="78">
        <v>8</v>
      </c>
    </row>
    <row r="16" spans="1:55" ht="15" customHeight="1">
      <c r="A16" s="39">
        <v>100</v>
      </c>
      <c r="C16" s="139" t="s">
        <v>78</v>
      </c>
      <c r="D16" s="140" t="s">
        <v>56</v>
      </c>
      <c r="E16" s="103" t="s">
        <v>79</v>
      </c>
      <c r="F16" s="141" t="s">
        <v>80</v>
      </c>
      <c r="G16" s="103" t="s">
        <v>79</v>
      </c>
      <c r="H16" s="103" t="s">
        <v>79</v>
      </c>
      <c r="I16" s="142"/>
      <c r="J16" s="142"/>
      <c r="K16" s="103" t="s">
        <v>79</v>
      </c>
      <c r="L16" s="103" t="s">
        <v>79</v>
      </c>
      <c r="M16" s="103" t="s">
        <v>79</v>
      </c>
      <c r="N16" s="103" t="s">
        <v>79</v>
      </c>
      <c r="O16" s="103" t="s">
        <v>79</v>
      </c>
      <c r="P16" s="46" t="s">
        <v>79</v>
      </c>
      <c r="Q16" s="143" t="s">
        <v>79</v>
      </c>
      <c r="R16" s="140" t="s">
        <v>56</v>
      </c>
      <c r="S16" s="103" t="s">
        <v>79</v>
      </c>
      <c r="T16" s="103" t="s">
        <v>79</v>
      </c>
      <c r="U16" s="103" t="s">
        <v>79</v>
      </c>
      <c r="V16" s="103" t="s">
        <v>79</v>
      </c>
      <c r="W16" s="142"/>
      <c r="X16" s="142"/>
      <c r="Y16" s="103" t="s">
        <v>79</v>
      </c>
      <c r="Z16" s="103" t="s">
        <v>79</v>
      </c>
      <c r="AA16" s="103" t="s">
        <v>79</v>
      </c>
      <c r="AB16" s="103" t="s">
        <v>79</v>
      </c>
      <c r="AC16" s="103" t="s">
        <v>79</v>
      </c>
      <c r="AD16" s="144" t="s">
        <v>79</v>
      </c>
      <c r="AE16" s="46" t="s">
        <v>79</v>
      </c>
      <c r="AF16" s="49" t="e">
        <f>COUNTIF([1]Març!C12:P12,"M")</f>
        <v>#VALUE!</v>
      </c>
      <c r="AG16" s="49" t="e">
        <f>COUNTIF([1]Març!C12:P12,"T")</f>
        <v>#VALUE!</v>
      </c>
      <c r="AH16" s="48"/>
      <c r="AK16" s="53"/>
      <c r="AL16" s="87" t="s">
        <v>79</v>
      </c>
      <c r="AM16" s="145">
        <f>COUNTIF(AN16:BB16,"T")</f>
        <v>7</v>
      </c>
      <c r="AN16" s="53" t="s">
        <v>79</v>
      </c>
      <c r="AO16" s="54" t="s">
        <v>79</v>
      </c>
      <c r="AP16" s="55" t="s">
        <v>60</v>
      </c>
      <c r="AQ16" s="54" t="s">
        <v>66</v>
      </c>
      <c r="AR16" s="53" t="s">
        <v>60</v>
      </c>
      <c r="AS16" s="54" t="s">
        <v>79</v>
      </c>
      <c r="AT16" s="56"/>
      <c r="AU16" s="55" t="s">
        <v>60</v>
      </c>
      <c r="AV16" s="53" t="s">
        <v>79</v>
      </c>
      <c r="AW16" s="53" t="s">
        <v>60</v>
      </c>
      <c r="AX16" s="146" t="s">
        <v>79</v>
      </c>
      <c r="AY16" s="147" t="s">
        <v>60</v>
      </c>
      <c r="AZ16" s="54" t="s">
        <v>79</v>
      </c>
      <c r="BA16" s="55" t="s">
        <v>79</v>
      </c>
      <c r="BB16" s="59" t="s">
        <v>60</v>
      </c>
      <c r="BC16" s="60" t="s">
        <v>60</v>
      </c>
    </row>
    <row r="17" spans="1:55" ht="15" customHeight="1">
      <c r="A17" s="39"/>
      <c r="C17" s="61">
        <f>SUM(D17:AE17)/4</f>
        <v>37.625</v>
      </c>
      <c r="D17" s="148"/>
      <c r="E17" s="149">
        <v>7</v>
      </c>
      <c r="F17" s="150">
        <v>3.5</v>
      </c>
      <c r="G17" s="149">
        <v>7</v>
      </c>
      <c r="H17" s="149">
        <v>7</v>
      </c>
      <c r="I17" s="64"/>
      <c r="J17" s="64"/>
      <c r="K17" s="149">
        <v>7</v>
      </c>
      <c r="L17" s="149">
        <v>7</v>
      </c>
      <c r="M17" s="149">
        <v>7</v>
      </c>
      <c r="N17" s="149">
        <v>7</v>
      </c>
      <c r="O17" s="149">
        <v>7</v>
      </c>
      <c r="P17" s="64">
        <v>7</v>
      </c>
      <c r="Q17" s="151">
        <v>7</v>
      </c>
      <c r="R17" s="148"/>
      <c r="S17" s="149">
        <v>7</v>
      </c>
      <c r="T17" s="149">
        <v>7</v>
      </c>
      <c r="U17" s="149">
        <v>7</v>
      </c>
      <c r="V17" s="149">
        <v>7</v>
      </c>
      <c r="W17" s="64"/>
      <c r="X17" s="64"/>
      <c r="Y17" s="149">
        <v>7</v>
      </c>
      <c r="Z17" s="149">
        <v>7</v>
      </c>
      <c r="AA17" s="149">
        <v>7</v>
      </c>
      <c r="AB17" s="149">
        <v>7</v>
      </c>
      <c r="AC17" s="149">
        <v>7</v>
      </c>
      <c r="AD17" s="152">
        <v>7</v>
      </c>
      <c r="AE17" s="66">
        <v>7</v>
      </c>
      <c r="AH17" s="48">
        <f>SUM(AF17:AG17)</f>
        <v>0</v>
      </c>
      <c r="AI17" s="49">
        <f>AH17/8</f>
        <v>0</v>
      </c>
      <c r="AK17" s="71"/>
      <c r="AL17" s="98" t="s">
        <v>60</v>
      </c>
      <c r="AM17" s="99">
        <f>COUNTIF(AN16:BB16,"F")</f>
        <v>6</v>
      </c>
      <c r="AN17" s="71">
        <v>7</v>
      </c>
      <c r="AO17" s="72">
        <v>7</v>
      </c>
      <c r="AP17" s="73"/>
      <c r="AQ17" s="72"/>
      <c r="AR17" s="71"/>
      <c r="AS17" s="72">
        <v>7</v>
      </c>
      <c r="AT17" s="74"/>
      <c r="AU17" s="73"/>
      <c r="AV17" s="71">
        <v>7</v>
      </c>
      <c r="AW17" s="71"/>
      <c r="AX17" s="153">
        <v>7</v>
      </c>
      <c r="AY17" s="76"/>
      <c r="AZ17" s="72">
        <v>7</v>
      </c>
      <c r="BA17" s="73">
        <v>7</v>
      </c>
      <c r="BB17" s="77"/>
      <c r="BC17" s="78"/>
    </row>
    <row r="18" spans="1:55" ht="15" customHeight="1">
      <c r="A18" s="39">
        <v>100</v>
      </c>
      <c r="C18" s="154" t="s">
        <v>81</v>
      </c>
      <c r="D18" s="155" t="s">
        <v>79</v>
      </c>
      <c r="E18" s="155" t="s">
        <v>79</v>
      </c>
      <c r="F18" s="155" t="s">
        <v>79</v>
      </c>
      <c r="G18" s="155" t="s">
        <v>79</v>
      </c>
      <c r="H18" s="155" t="s">
        <v>79</v>
      </c>
      <c r="I18" s="43" t="s">
        <v>79</v>
      </c>
      <c r="J18" s="43" t="s">
        <v>79</v>
      </c>
      <c r="K18" s="156" t="s">
        <v>56</v>
      </c>
      <c r="L18" s="155" t="s">
        <v>79</v>
      </c>
      <c r="M18" s="155" t="s">
        <v>79</v>
      </c>
      <c r="N18" s="155" t="s">
        <v>79</v>
      </c>
      <c r="O18" s="155" t="s">
        <v>79</v>
      </c>
      <c r="P18" s="43"/>
      <c r="Q18" s="43"/>
      <c r="R18" s="155" t="s">
        <v>79</v>
      </c>
      <c r="S18" s="155" t="s">
        <v>79</v>
      </c>
      <c r="T18" s="157" t="s">
        <v>82</v>
      </c>
      <c r="U18" s="155" t="s">
        <v>79</v>
      </c>
      <c r="V18" s="155" t="s">
        <v>79</v>
      </c>
      <c r="W18" s="43" t="s">
        <v>79</v>
      </c>
      <c r="X18" s="43" t="s">
        <v>79</v>
      </c>
      <c r="Y18" s="156" t="s">
        <v>56</v>
      </c>
      <c r="Z18" s="155" t="s">
        <v>79</v>
      </c>
      <c r="AA18" s="155" t="s">
        <v>79</v>
      </c>
      <c r="AB18" s="155" t="s">
        <v>79</v>
      </c>
      <c r="AC18" s="155" t="s">
        <v>79</v>
      </c>
      <c r="AD18" s="43"/>
      <c r="AE18" s="43"/>
      <c r="AF18" s="49" t="e">
        <f>COUNTIF([1]Març!C23:P23,"M")</f>
        <v>#VALUE!</v>
      </c>
      <c r="AG18" s="49" t="e">
        <f>COUNTIF([1]Març!C23:P23,"T")</f>
        <v>#VALUE!</v>
      </c>
      <c r="AH18" s="48" t="e">
        <f>SUM(AF18:AG18)</f>
        <v>#VALUE!</v>
      </c>
      <c r="AI18" s="49" t="e">
        <f>AH18/8</f>
        <v>#VALUE!</v>
      </c>
      <c r="AK18" s="86"/>
      <c r="AL18" s="87" t="s">
        <v>79</v>
      </c>
      <c r="AM18" s="145">
        <f>COUNTIF(AN18:BB18,"T")</f>
        <v>6</v>
      </c>
      <c r="AN18" s="86" t="s">
        <v>79</v>
      </c>
      <c r="AO18" s="54" t="s">
        <v>66</v>
      </c>
      <c r="AP18" s="55" t="s">
        <v>79</v>
      </c>
      <c r="AQ18" s="54" t="s">
        <v>79</v>
      </c>
      <c r="AR18" s="86" t="s">
        <v>60</v>
      </c>
      <c r="AS18" s="54" t="s">
        <v>66</v>
      </c>
      <c r="AT18" s="56"/>
      <c r="AU18" s="55" t="s">
        <v>79</v>
      </c>
      <c r="AV18" s="86" t="s">
        <v>60</v>
      </c>
      <c r="AW18" s="86" t="s">
        <v>60</v>
      </c>
      <c r="AX18" s="109" t="s">
        <v>60</v>
      </c>
      <c r="AY18" s="58" t="s">
        <v>79</v>
      </c>
      <c r="AZ18" s="54" t="s">
        <v>66</v>
      </c>
      <c r="BA18" s="55" t="s">
        <v>79</v>
      </c>
      <c r="BB18" s="59" t="s">
        <v>60</v>
      </c>
      <c r="BC18" s="89" t="s">
        <v>60</v>
      </c>
    </row>
    <row r="19" spans="1:55" s="35" customFormat="1" ht="15" customHeight="1">
      <c r="A19" s="39"/>
      <c r="C19" s="61">
        <f>SUM(D19:AE19)/4</f>
        <v>37.625</v>
      </c>
      <c r="D19" s="129">
        <v>7</v>
      </c>
      <c r="E19" s="129">
        <v>7</v>
      </c>
      <c r="F19" s="129">
        <v>7</v>
      </c>
      <c r="G19" s="129">
        <v>7</v>
      </c>
      <c r="H19" s="129">
        <v>7</v>
      </c>
      <c r="I19" s="158">
        <v>7</v>
      </c>
      <c r="J19" s="158">
        <v>7</v>
      </c>
      <c r="K19" s="159"/>
      <c r="L19" s="129">
        <v>7</v>
      </c>
      <c r="M19" s="129">
        <v>7</v>
      </c>
      <c r="N19" s="129">
        <v>7</v>
      </c>
      <c r="O19" s="129">
        <v>7</v>
      </c>
      <c r="P19" s="64"/>
      <c r="Q19" s="64"/>
      <c r="R19" s="129">
        <v>7</v>
      </c>
      <c r="S19" s="129">
        <v>7</v>
      </c>
      <c r="T19" s="150">
        <v>3.5</v>
      </c>
      <c r="U19" s="129">
        <v>7</v>
      </c>
      <c r="V19" s="129">
        <v>7</v>
      </c>
      <c r="W19" s="158">
        <v>7</v>
      </c>
      <c r="X19" s="158">
        <v>7</v>
      </c>
      <c r="Y19" s="159"/>
      <c r="Z19" s="129">
        <v>7</v>
      </c>
      <c r="AA19" s="129">
        <v>7</v>
      </c>
      <c r="AB19" s="129">
        <v>7</v>
      </c>
      <c r="AC19" s="129">
        <v>7</v>
      </c>
      <c r="AD19" s="64"/>
      <c r="AE19" s="64"/>
      <c r="AH19" s="48"/>
      <c r="AI19" s="49"/>
      <c r="AK19" s="97"/>
      <c r="AL19" s="98" t="s">
        <v>60</v>
      </c>
      <c r="AM19" s="99">
        <f>COUNTIF(AN18:BB18,"F")</f>
        <v>5</v>
      </c>
      <c r="AN19" s="97">
        <v>7</v>
      </c>
      <c r="AO19" s="72"/>
      <c r="AP19" s="73">
        <v>7</v>
      </c>
      <c r="AQ19" s="72">
        <v>7</v>
      </c>
      <c r="AR19" s="97"/>
      <c r="AS19" s="72"/>
      <c r="AT19" s="74"/>
      <c r="AU19" s="73">
        <v>7</v>
      </c>
      <c r="AV19" s="97"/>
      <c r="AW19" s="97"/>
      <c r="AX19" s="160"/>
      <c r="AY19" s="161">
        <v>7</v>
      </c>
      <c r="AZ19" s="72"/>
      <c r="BA19" s="73">
        <v>7</v>
      </c>
      <c r="BB19" s="77"/>
      <c r="BC19" s="101"/>
    </row>
    <row r="20" spans="1:55" s="163" customFormat="1" ht="15" customHeight="1">
      <c r="A20" s="162"/>
      <c r="C20" s="36" t="s">
        <v>83</v>
      </c>
      <c r="D20" s="37" t="s">
        <v>46</v>
      </c>
      <c r="E20" s="37" t="s">
        <v>47</v>
      </c>
      <c r="F20" s="37" t="s">
        <v>48</v>
      </c>
      <c r="G20" s="37" t="s">
        <v>49</v>
      </c>
      <c r="H20" s="37" t="s">
        <v>50</v>
      </c>
      <c r="I20" s="37" t="s">
        <v>51</v>
      </c>
      <c r="J20" s="37" t="s">
        <v>52</v>
      </c>
      <c r="K20" s="37" t="s">
        <v>46</v>
      </c>
      <c r="L20" s="37" t="s">
        <v>47</v>
      </c>
      <c r="M20" s="37" t="s">
        <v>48</v>
      </c>
      <c r="N20" s="37" t="s">
        <v>49</v>
      </c>
      <c r="O20" s="37" t="s">
        <v>50</v>
      </c>
      <c r="P20" s="37" t="s">
        <v>51</v>
      </c>
      <c r="Q20" s="37" t="s">
        <v>52</v>
      </c>
      <c r="R20" s="37" t="s">
        <v>46</v>
      </c>
      <c r="S20" s="37" t="s">
        <v>47</v>
      </c>
      <c r="T20" s="37" t="s">
        <v>48</v>
      </c>
      <c r="U20" s="37" t="s">
        <v>49</v>
      </c>
      <c r="V20" s="37" t="s">
        <v>50</v>
      </c>
      <c r="W20" s="37" t="s">
        <v>51</v>
      </c>
      <c r="X20" s="37" t="s">
        <v>52</v>
      </c>
      <c r="Y20" s="37" t="s">
        <v>46</v>
      </c>
      <c r="Z20" s="37" t="s">
        <v>47</v>
      </c>
      <c r="AA20" s="37" t="s">
        <v>48</v>
      </c>
      <c r="AB20" s="37" t="s">
        <v>49</v>
      </c>
      <c r="AC20" s="37" t="s">
        <v>50</v>
      </c>
      <c r="AD20" s="37" t="s">
        <v>51</v>
      </c>
      <c r="AE20" s="37" t="s">
        <v>52</v>
      </c>
      <c r="AF20" s="164" t="s">
        <v>57</v>
      </c>
      <c r="AG20" s="164" t="s">
        <v>57</v>
      </c>
      <c r="AH20" s="165"/>
      <c r="AK20" s="166"/>
      <c r="AL20" s="167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8" t="s">
        <v>51</v>
      </c>
      <c r="AY20" s="168" t="s">
        <v>51</v>
      </c>
      <c r="AZ20" s="166"/>
      <c r="BA20" s="166"/>
      <c r="BB20" s="167"/>
      <c r="BC20" s="169"/>
    </row>
    <row r="21" spans="1:55" ht="15" customHeight="1">
      <c r="A21" s="170">
        <v>71.400000000000006</v>
      </c>
      <c r="C21" s="171" t="s">
        <v>84</v>
      </c>
      <c r="D21" s="172" t="s">
        <v>56</v>
      </c>
      <c r="E21" s="173" t="s">
        <v>85</v>
      </c>
      <c r="F21" s="173" t="s">
        <v>85</v>
      </c>
      <c r="G21" s="173" t="s">
        <v>85</v>
      </c>
      <c r="H21" s="173" t="s">
        <v>85</v>
      </c>
      <c r="I21" s="174" t="s">
        <v>86</v>
      </c>
      <c r="J21" s="175" t="s">
        <v>57</v>
      </c>
      <c r="K21" s="176" t="s">
        <v>56</v>
      </c>
      <c r="L21" s="173" t="s">
        <v>85</v>
      </c>
      <c r="M21" s="173" t="s">
        <v>85</v>
      </c>
      <c r="N21" s="173" t="s">
        <v>85</v>
      </c>
      <c r="O21" s="173" t="s">
        <v>85</v>
      </c>
      <c r="P21" s="43"/>
      <c r="Q21" s="43"/>
      <c r="R21" s="176" t="s">
        <v>56</v>
      </c>
      <c r="S21" s="173" t="s">
        <v>85</v>
      </c>
      <c r="T21" s="173" t="s">
        <v>85</v>
      </c>
      <c r="U21" s="173" t="s">
        <v>85</v>
      </c>
      <c r="V21" s="173" t="s">
        <v>85</v>
      </c>
      <c r="W21" s="175" t="s">
        <v>57</v>
      </c>
      <c r="X21" s="174" t="s">
        <v>87</v>
      </c>
      <c r="Y21" s="176" t="s">
        <v>56</v>
      </c>
      <c r="Z21" s="173" t="s">
        <v>85</v>
      </c>
      <c r="AA21" s="173" t="s">
        <v>85</v>
      </c>
      <c r="AB21" s="173" t="s">
        <v>85</v>
      </c>
      <c r="AC21" s="173" t="s">
        <v>85</v>
      </c>
      <c r="AD21" s="43"/>
      <c r="AE21" s="43"/>
      <c r="AF21" s="49" t="e">
        <f>COUNTIF([1]Març!C70:L70,"M")</f>
        <v>#VALUE!</v>
      </c>
      <c r="AG21" s="49" t="e">
        <f>COUNTIF([1]Març!C70:L70,"T")</f>
        <v>#VALUE!</v>
      </c>
      <c r="AH21" s="48" t="e">
        <f>SUM(AF21:AG21)</f>
        <v>#VALUE!</v>
      </c>
      <c r="AI21" s="49" t="e">
        <f>AH21/8</f>
        <v>#VALUE!</v>
      </c>
      <c r="AK21" s="86" t="s">
        <v>88</v>
      </c>
      <c r="AL21" s="51" t="s">
        <v>57</v>
      </c>
      <c r="AM21" s="177">
        <f>COUNTIF(AN21:BB21,"M")</f>
        <v>5</v>
      </c>
      <c r="AN21" s="86" t="s">
        <v>57</v>
      </c>
      <c r="AO21" s="54" t="s">
        <v>66</v>
      </c>
      <c r="AP21" s="55" t="s">
        <v>57</v>
      </c>
      <c r="AQ21" s="54" t="s">
        <v>66</v>
      </c>
      <c r="AR21" s="86" t="s">
        <v>60</v>
      </c>
      <c r="AS21" s="54" t="s">
        <v>66</v>
      </c>
      <c r="AT21" s="56"/>
      <c r="AU21" s="55" t="s">
        <v>60</v>
      </c>
      <c r="AV21" s="86" t="s">
        <v>57</v>
      </c>
      <c r="AW21" s="86" t="s">
        <v>60</v>
      </c>
      <c r="AX21" s="109" t="s">
        <v>60</v>
      </c>
      <c r="AY21" s="178" t="s">
        <v>57</v>
      </c>
      <c r="AZ21" s="54" t="s">
        <v>66</v>
      </c>
      <c r="BA21" s="55" t="s">
        <v>57</v>
      </c>
      <c r="BB21" s="55" t="s">
        <v>60</v>
      </c>
      <c r="BC21" s="86" t="s">
        <v>57</v>
      </c>
    </row>
    <row r="22" spans="1:55" s="35" customFormat="1" ht="15" customHeight="1">
      <c r="A22" s="179">
        <v>3</v>
      </c>
      <c r="C22" s="61">
        <f>SUM(D22:AE22)/4</f>
        <v>27</v>
      </c>
      <c r="D22" s="180"/>
      <c r="E22" s="181">
        <v>5</v>
      </c>
      <c r="F22" s="181">
        <v>5</v>
      </c>
      <c r="G22" s="181">
        <v>5</v>
      </c>
      <c r="H22" s="181">
        <v>5</v>
      </c>
      <c r="I22" s="182">
        <v>7</v>
      </c>
      <c r="J22" s="158">
        <v>7</v>
      </c>
      <c r="K22" s="183"/>
      <c r="L22" s="181">
        <v>5</v>
      </c>
      <c r="M22" s="181">
        <v>5</v>
      </c>
      <c r="N22" s="181">
        <v>5</v>
      </c>
      <c r="O22" s="181">
        <v>5</v>
      </c>
      <c r="P22" s="64"/>
      <c r="Q22" s="64"/>
      <c r="R22" s="183"/>
      <c r="S22" s="181">
        <v>5</v>
      </c>
      <c r="T22" s="181">
        <v>5</v>
      </c>
      <c r="U22" s="181">
        <v>5</v>
      </c>
      <c r="V22" s="181">
        <v>5</v>
      </c>
      <c r="W22" s="158">
        <v>7</v>
      </c>
      <c r="X22" s="184">
        <v>7</v>
      </c>
      <c r="Y22" s="183"/>
      <c r="Z22" s="181">
        <v>5</v>
      </c>
      <c r="AA22" s="181">
        <v>5</v>
      </c>
      <c r="AB22" s="181">
        <v>5</v>
      </c>
      <c r="AC22" s="181">
        <v>5</v>
      </c>
      <c r="AD22" s="64"/>
      <c r="AE22" s="64"/>
      <c r="AF22" s="35" t="e">
        <f>COUNTIF([1]Març!C71:P71,"M")</f>
        <v>#VALUE!</v>
      </c>
      <c r="AG22" s="35" t="e">
        <f>COUNTIF([1]Març!C71:P71,"T")</f>
        <v>#VALUE!</v>
      </c>
      <c r="AH22" s="48"/>
      <c r="AI22" s="49"/>
      <c r="AK22" s="97">
        <v>6</v>
      </c>
      <c r="AL22" s="69" t="s">
        <v>60</v>
      </c>
      <c r="AM22" s="70">
        <f>COUNTIF(AN21:BB21,"F")</f>
        <v>5</v>
      </c>
      <c r="AN22" s="97">
        <v>7</v>
      </c>
      <c r="AO22" s="72"/>
      <c r="AP22" s="73">
        <v>7</v>
      </c>
      <c r="AQ22" s="72"/>
      <c r="AR22" s="97"/>
      <c r="AS22" s="72"/>
      <c r="AT22" s="74"/>
      <c r="AU22" s="73"/>
      <c r="AV22" s="97">
        <v>7</v>
      </c>
      <c r="AW22" s="97"/>
      <c r="AX22" s="160"/>
      <c r="AY22" s="185">
        <v>7</v>
      </c>
      <c r="AZ22" s="72"/>
      <c r="BA22" s="73">
        <v>7</v>
      </c>
      <c r="BB22" s="73"/>
      <c r="BC22" s="97">
        <v>7</v>
      </c>
    </row>
    <row r="23" spans="1:55" s="186" customFormat="1" ht="15" customHeight="1">
      <c r="A23" s="170">
        <v>50</v>
      </c>
      <c r="C23" s="187" t="s">
        <v>89</v>
      </c>
      <c r="D23" s="188" t="s">
        <v>90</v>
      </c>
      <c r="E23" s="188" t="s">
        <v>90</v>
      </c>
      <c r="F23" s="188" t="s">
        <v>90</v>
      </c>
      <c r="G23" s="188" t="s">
        <v>90</v>
      </c>
      <c r="H23" s="188" t="s">
        <v>90</v>
      </c>
      <c r="I23" s="43" t="s">
        <v>57</v>
      </c>
      <c r="J23" s="43"/>
      <c r="K23" s="188" t="s">
        <v>90</v>
      </c>
      <c r="L23" s="188" t="s">
        <v>90</v>
      </c>
      <c r="M23" s="188" t="s">
        <v>90</v>
      </c>
      <c r="N23" s="188" t="s">
        <v>90</v>
      </c>
      <c r="O23" s="188" t="s">
        <v>90</v>
      </c>
      <c r="P23" s="43"/>
      <c r="Q23" s="43"/>
      <c r="R23" s="188" t="s">
        <v>90</v>
      </c>
      <c r="S23" s="188" t="s">
        <v>90</v>
      </c>
      <c r="T23" s="188" t="s">
        <v>90</v>
      </c>
      <c r="U23" s="188" t="s">
        <v>90</v>
      </c>
      <c r="V23" s="188" t="s">
        <v>90</v>
      </c>
      <c r="W23" s="43"/>
      <c r="X23" s="43" t="s">
        <v>57</v>
      </c>
      <c r="Y23" s="188" t="s">
        <v>90</v>
      </c>
      <c r="Z23" s="188" t="s">
        <v>90</v>
      </c>
      <c r="AA23" s="188" t="s">
        <v>90</v>
      </c>
      <c r="AB23" s="188" t="s">
        <v>90</v>
      </c>
      <c r="AC23" s="188" t="s">
        <v>90</v>
      </c>
      <c r="AD23" s="43"/>
      <c r="AE23" s="43"/>
      <c r="AF23" s="186" t="e">
        <f>COUNTIF([1]Març!C72:P72,"M")</f>
        <v>#VALUE!</v>
      </c>
      <c r="AG23" s="186" t="e">
        <f>COUNTIF([1]Març!C72:P72,"T")</f>
        <v>#VALUE!</v>
      </c>
      <c r="AH23" s="48"/>
      <c r="AI23" s="49"/>
      <c r="AK23" s="189" t="s">
        <v>91</v>
      </c>
      <c r="AL23" s="87" t="s">
        <v>57</v>
      </c>
      <c r="AM23" s="52">
        <f>COUNTIF(AN23:BB23,"M")</f>
        <v>6</v>
      </c>
      <c r="AN23" s="86" t="s">
        <v>60</v>
      </c>
      <c r="AO23" s="54" t="s">
        <v>57</v>
      </c>
      <c r="AP23" s="55" t="s">
        <v>60</v>
      </c>
      <c r="AQ23" s="54" t="s">
        <v>60</v>
      </c>
      <c r="AR23" s="86" t="s">
        <v>60</v>
      </c>
      <c r="AS23" s="54" t="s">
        <v>57</v>
      </c>
      <c r="AT23" s="56"/>
      <c r="AU23" s="55" t="s">
        <v>60</v>
      </c>
      <c r="AV23" s="86" t="s">
        <v>60</v>
      </c>
      <c r="AW23" s="86" t="s">
        <v>57</v>
      </c>
      <c r="AX23" s="109" t="s">
        <v>60</v>
      </c>
      <c r="AY23" s="58" t="s">
        <v>57</v>
      </c>
      <c r="AZ23" s="54" t="s">
        <v>57</v>
      </c>
      <c r="BA23" s="55" t="s">
        <v>60</v>
      </c>
      <c r="BB23" s="59" t="s">
        <v>57</v>
      </c>
      <c r="BC23" s="89" t="s">
        <v>57</v>
      </c>
    </row>
    <row r="24" spans="1:55" s="186" customFormat="1" ht="15" customHeight="1">
      <c r="A24" s="170"/>
      <c r="C24" s="190"/>
      <c r="D24" s="128" t="s">
        <v>92</v>
      </c>
      <c r="E24" s="128" t="s">
        <v>92</v>
      </c>
      <c r="F24" s="128" t="s">
        <v>92</v>
      </c>
      <c r="G24" s="128" t="s">
        <v>92</v>
      </c>
      <c r="H24" s="128" t="s">
        <v>92</v>
      </c>
      <c r="I24" s="116"/>
      <c r="J24" s="116"/>
      <c r="K24" s="128" t="s">
        <v>92</v>
      </c>
      <c r="L24" s="128" t="s">
        <v>92</v>
      </c>
      <c r="M24" s="128" t="s">
        <v>92</v>
      </c>
      <c r="N24" s="128" t="s">
        <v>92</v>
      </c>
      <c r="O24" s="128" t="s">
        <v>92</v>
      </c>
      <c r="P24" s="116"/>
      <c r="Q24" s="116"/>
      <c r="R24" s="128" t="s">
        <v>92</v>
      </c>
      <c r="S24" s="128" t="s">
        <v>92</v>
      </c>
      <c r="T24" s="128" t="s">
        <v>92</v>
      </c>
      <c r="U24" s="128" t="s">
        <v>92</v>
      </c>
      <c r="V24" s="128" t="s">
        <v>92</v>
      </c>
      <c r="W24" s="116"/>
      <c r="X24" s="116"/>
      <c r="Y24" s="128" t="s">
        <v>92</v>
      </c>
      <c r="Z24" s="128" t="s">
        <v>92</v>
      </c>
      <c r="AA24" s="128" t="s">
        <v>92</v>
      </c>
      <c r="AB24" s="128" t="s">
        <v>92</v>
      </c>
      <c r="AC24" s="128" t="s">
        <v>92</v>
      </c>
      <c r="AD24" s="116"/>
      <c r="AE24" s="116"/>
      <c r="AH24" s="48">
        <f>SUM(AF24:AG24)</f>
        <v>0</v>
      </c>
      <c r="AI24" s="49">
        <f>AH24/8</f>
        <v>0</v>
      </c>
      <c r="AK24" s="191">
        <v>5</v>
      </c>
      <c r="AL24" s="69" t="s">
        <v>60</v>
      </c>
      <c r="AM24" s="70">
        <f>COUNTIF(AN23:BB23,"F")</f>
        <v>8</v>
      </c>
      <c r="AN24" s="119"/>
      <c r="AO24" s="121"/>
      <c r="AP24" s="122"/>
      <c r="AQ24" s="121"/>
      <c r="AR24" s="119"/>
      <c r="AS24" s="121"/>
      <c r="AT24" s="123"/>
      <c r="AU24" s="122"/>
      <c r="AV24" s="119"/>
      <c r="AW24" s="119"/>
      <c r="AX24" s="124"/>
      <c r="AY24" s="192"/>
      <c r="AZ24" s="121"/>
      <c r="BA24" s="122"/>
      <c r="BB24" s="126"/>
      <c r="BC24" s="127"/>
    </row>
    <row r="25" spans="1:55" ht="15" customHeight="1">
      <c r="A25" s="39"/>
      <c r="C25" s="61">
        <f>SUM(D25:AE25)/4</f>
        <v>18.5</v>
      </c>
      <c r="D25" s="135">
        <v>3</v>
      </c>
      <c r="E25" s="135">
        <v>3</v>
      </c>
      <c r="F25" s="135">
        <v>3</v>
      </c>
      <c r="G25" s="135">
        <v>3</v>
      </c>
      <c r="H25" s="135">
        <v>3</v>
      </c>
      <c r="I25" s="66">
        <v>7</v>
      </c>
      <c r="J25" s="158"/>
      <c r="K25" s="135">
        <v>3</v>
      </c>
      <c r="L25" s="135">
        <v>3</v>
      </c>
      <c r="M25" s="135">
        <v>3</v>
      </c>
      <c r="N25" s="135">
        <v>3</v>
      </c>
      <c r="O25" s="135">
        <v>3</v>
      </c>
      <c r="P25" s="66"/>
      <c r="Q25" s="158"/>
      <c r="R25" s="135">
        <v>3</v>
      </c>
      <c r="S25" s="135">
        <v>3</v>
      </c>
      <c r="T25" s="135">
        <v>3</v>
      </c>
      <c r="U25" s="135">
        <v>3</v>
      </c>
      <c r="V25" s="135">
        <v>3</v>
      </c>
      <c r="W25" s="66"/>
      <c r="X25" s="158">
        <v>7</v>
      </c>
      <c r="Y25" s="135">
        <v>3</v>
      </c>
      <c r="Z25" s="135">
        <v>3</v>
      </c>
      <c r="AA25" s="135">
        <v>3</v>
      </c>
      <c r="AB25" s="135">
        <v>3</v>
      </c>
      <c r="AC25" s="135">
        <v>3</v>
      </c>
      <c r="AD25" s="66"/>
      <c r="AE25" s="158"/>
      <c r="AF25" s="49" t="e">
        <f>COUNTIF([1]Març!C27:P27,"M")</f>
        <v>#VALUE!</v>
      </c>
      <c r="AG25" s="49" t="e">
        <f>COUNTIF([1]Març!C27:P27,"T")</f>
        <v>#VALUE!</v>
      </c>
      <c r="AH25" s="48"/>
      <c r="AK25" s="193"/>
      <c r="AL25" s="98"/>
      <c r="AM25" s="71"/>
      <c r="AN25" s="71"/>
      <c r="AO25" s="72">
        <v>7</v>
      </c>
      <c r="AP25" s="73"/>
      <c r="AQ25" s="72"/>
      <c r="AR25" s="71"/>
      <c r="AS25" s="72">
        <v>7</v>
      </c>
      <c r="AT25" s="74"/>
      <c r="AU25" s="73"/>
      <c r="AV25" s="71"/>
      <c r="AW25" s="71">
        <v>7</v>
      </c>
      <c r="AX25" s="75"/>
      <c r="AY25" s="194">
        <v>7</v>
      </c>
      <c r="AZ25" s="72">
        <v>7</v>
      </c>
      <c r="BA25" s="73"/>
      <c r="BB25" s="77">
        <v>7</v>
      </c>
      <c r="BC25" s="78">
        <v>7</v>
      </c>
    </row>
    <row r="26" spans="1:55" ht="15" customHeight="1">
      <c r="A26" s="39">
        <v>100</v>
      </c>
      <c r="C26" s="139" t="s">
        <v>93</v>
      </c>
      <c r="D26" s="45" t="s">
        <v>57</v>
      </c>
      <c r="E26" s="45" t="s">
        <v>57</v>
      </c>
      <c r="F26" s="45" t="s">
        <v>57</v>
      </c>
      <c r="G26" s="45" t="s">
        <v>57</v>
      </c>
      <c r="H26" s="195" t="s">
        <v>94</v>
      </c>
      <c r="I26" s="196"/>
      <c r="J26" s="197" t="s">
        <v>57</v>
      </c>
      <c r="K26" s="45" t="s">
        <v>57</v>
      </c>
      <c r="L26" s="45" t="s">
        <v>57</v>
      </c>
      <c r="M26" s="45" t="s">
        <v>57</v>
      </c>
      <c r="N26" s="45" t="s">
        <v>57</v>
      </c>
      <c r="O26" s="195" t="s">
        <v>94</v>
      </c>
      <c r="P26" s="43"/>
      <c r="Q26" s="43"/>
      <c r="R26" s="45" t="s">
        <v>57</v>
      </c>
      <c r="S26" s="45" t="s">
        <v>57</v>
      </c>
      <c r="T26" s="45" t="s">
        <v>57</v>
      </c>
      <c r="U26" s="45" t="s">
        <v>57</v>
      </c>
      <c r="V26" s="195" t="s">
        <v>94</v>
      </c>
      <c r="W26" s="197" t="s">
        <v>57</v>
      </c>
      <c r="X26" s="198"/>
      <c r="Y26" s="45" t="s">
        <v>57</v>
      </c>
      <c r="Z26" s="45" t="s">
        <v>57</v>
      </c>
      <c r="AA26" s="45" t="s">
        <v>57</v>
      </c>
      <c r="AB26" s="45" t="s">
        <v>57</v>
      </c>
      <c r="AC26" s="195" t="s">
        <v>94</v>
      </c>
      <c r="AD26" s="43"/>
      <c r="AE26" s="43"/>
      <c r="AF26" s="49" t="e">
        <f>COUNTIF([1]Març!C57:P57,"M")</f>
        <v>#VALUE!</v>
      </c>
      <c r="AG26" s="49" t="e">
        <f>COUNTIF([1]Març!C57:P57,"T")</f>
        <v>#VALUE!</v>
      </c>
      <c r="AH26" s="48"/>
      <c r="AK26" s="53"/>
      <c r="AL26" s="51" t="s">
        <v>57</v>
      </c>
      <c r="AM26" s="177">
        <f>COUNTIF(AN26:BB26,"M")</f>
        <v>7</v>
      </c>
      <c r="AN26" s="53" t="s">
        <v>60</v>
      </c>
      <c r="AO26" s="54" t="s">
        <v>57</v>
      </c>
      <c r="AP26" s="55" t="s">
        <v>60</v>
      </c>
      <c r="AQ26" s="54" t="s">
        <v>57</v>
      </c>
      <c r="AR26" s="53" t="s">
        <v>57</v>
      </c>
      <c r="AS26" s="54" t="s">
        <v>57</v>
      </c>
      <c r="AT26" s="56"/>
      <c r="AU26" s="55" t="s">
        <v>57</v>
      </c>
      <c r="AV26" s="53" t="s">
        <v>60</v>
      </c>
      <c r="AW26" s="53" t="s">
        <v>57</v>
      </c>
      <c r="AX26" s="109" t="s">
        <v>60</v>
      </c>
      <c r="AY26" s="199" t="s">
        <v>60</v>
      </c>
      <c r="AZ26" s="54" t="s">
        <v>60</v>
      </c>
      <c r="BA26" s="55" t="s">
        <v>60</v>
      </c>
      <c r="BB26" s="59" t="s">
        <v>57</v>
      </c>
      <c r="BC26" s="60" t="s">
        <v>57</v>
      </c>
    </row>
    <row r="27" spans="1:55" ht="15" customHeight="1">
      <c r="A27" s="39"/>
      <c r="C27" s="61">
        <f>SUM(D27:AE27)/4</f>
        <v>37.5</v>
      </c>
      <c r="D27" s="200">
        <v>7</v>
      </c>
      <c r="E27" s="200">
        <v>7</v>
      </c>
      <c r="F27" s="200">
        <v>7</v>
      </c>
      <c r="G27" s="200">
        <v>7</v>
      </c>
      <c r="H27" s="201">
        <v>6</v>
      </c>
      <c r="I27" s="202"/>
      <c r="J27" s="203">
        <v>7</v>
      </c>
      <c r="K27" s="204">
        <v>7</v>
      </c>
      <c r="L27" s="204">
        <v>7</v>
      </c>
      <c r="M27" s="204">
        <v>7</v>
      </c>
      <c r="N27" s="204">
        <v>7</v>
      </c>
      <c r="O27" s="201">
        <v>6</v>
      </c>
      <c r="P27" s="64"/>
      <c r="Q27" s="64"/>
      <c r="R27" s="129">
        <v>7</v>
      </c>
      <c r="S27" s="129">
        <v>7</v>
      </c>
      <c r="T27" s="129">
        <v>7</v>
      </c>
      <c r="U27" s="129">
        <v>7</v>
      </c>
      <c r="V27" s="201">
        <v>6</v>
      </c>
      <c r="W27" s="66">
        <v>7</v>
      </c>
      <c r="X27" s="158"/>
      <c r="Y27" s="200">
        <v>7</v>
      </c>
      <c r="Z27" s="200">
        <v>7</v>
      </c>
      <c r="AA27" s="200">
        <v>7</v>
      </c>
      <c r="AB27" s="200">
        <v>7</v>
      </c>
      <c r="AC27" s="201">
        <v>6</v>
      </c>
      <c r="AD27" s="64"/>
      <c r="AE27" s="64"/>
      <c r="AH27" s="48">
        <f>SUM(AF27:AG27)</f>
        <v>0</v>
      </c>
      <c r="AI27" s="49">
        <f>AH27/8</f>
        <v>0</v>
      </c>
      <c r="AK27" s="71"/>
      <c r="AL27" s="69" t="s">
        <v>60</v>
      </c>
      <c r="AM27" s="70">
        <f>COUNTIF(AN26:BB26,"F")</f>
        <v>7</v>
      </c>
      <c r="AN27" s="71"/>
      <c r="AO27" s="72">
        <v>7</v>
      </c>
      <c r="AP27" s="73"/>
      <c r="AQ27" s="72">
        <v>7</v>
      </c>
      <c r="AR27" s="71">
        <v>7</v>
      </c>
      <c r="AS27" s="72">
        <v>7</v>
      </c>
      <c r="AT27" s="74"/>
      <c r="AU27" s="73">
        <v>7</v>
      </c>
      <c r="AV27" s="71"/>
      <c r="AW27" s="71">
        <v>7</v>
      </c>
      <c r="AX27" s="160"/>
      <c r="AY27" s="205"/>
      <c r="AZ27" s="72"/>
      <c r="BA27" s="73"/>
      <c r="BB27" s="77">
        <v>7</v>
      </c>
      <c r="BC27" s="78">
        <v>7</v>
      </c>
    </row>
    <row r="28" spans="1:55" ht="15" customHeight="1">
      <c r="A28" s="39">
        <v>100</v>
      </c>
      <c r="C28" s="206" t="s">
        <v>95</v>
      </c>
      <c r="D28" s="47" t="s">
        <v>56</v>
      </c>
      <c r="E28" s="45" t="s">
        <v>79</v>
      </c>
      <c r="F28" s="45" t="s">
        <v>79</v>
      </c>
      <c r="G28" s="45" t="s">
        <v>79</v>
      </c>
      <c r="H28" s="45" t="s">
        <v>79</v>
      </c>
      <c r="I28" s="175"/>
      <c r="J28" s="175"/>
      <c r="K28" s="45" t="s">
        <v>79</v>
      </c>
      <c r="L28" s="45" t="s">
        <v>79</v>
      </c>
      <c r="M28" s="157" t="s">
        <v>96</v>
      </c>
      <c r="N28" s="45" t="s">
        <v>79</v>
      </c>
      <c r="O28" s="45" t="s">
        <v>79</v>
      </c>
      <c r="P28" s="46" t="s">
        <v>79</v>
      </c>
      <c r="Q28" s="46" t="s">
        <v>79</v>
      </c>
      <c r="R28" s="47" t="s">
        <v>56</v>
      </c>
      <c r="S28" s="45" t="s">
        <v>79</v>
      </c>
      <c r="T28" s="45" t="s">
        <v>79</v>
      </c>
      <c r="U28" s="45" t="s">
        <v>79</v>
      </c>
      <c r="V28" s="45" t="s">
        <v>79</v>
      </c>
      <c r="W28" s="175"/>
      <c r="X28" s="175"/>
      <c r="Y28" s="45" t="s">
        <v>79</v>
      </c>
      <c r="Z28" s="45" t="s">
        <v>79</v>
      </c>
      <c r="AA28" s="45" t="s">
        <v>79</v>
      </c>
      <c r="AB28" s="45" t="s">
        <v>79</v>
      </c>
      <c r="AC28" s="45" t="s">
        <v>79</v>
      </c>
      <c r="AD28" s="46" t="s">
        <v>79</v>
      </c>
      <c r="AE28" s="46" t="s">
        <v>79</v>
      </c>
      <c r="AH28" s="48"/>
      <c r="AK28" s="53"/>
      <c r="AL28" s="87" t="s">
        <v>79</v>
      </c>
      <c r="AM28" s="145">
        <f>COUNTIF(AN28:BB28,"T")</f>
        <v>7</v>
      </c>
      <c r="AN28" s="53" t="s">
        <v>60</v>
      </c>
      <c r="AO28" s="54" t="s">
        <v>79</v>
      </c>
      <c r="AP28" s="55" t="s">
        <v>79</v>
      </c>
      <c r="AQ28" s="54" t="s">
        <v>66</v>
      </c>
      <c r="AR28" s="53" t="s">
        <v>79</v>
      </c>
      <c r="AS28" s="54" t="s">
        <v>60</v>
      </c>
      <c r="AT28" s="56"/>
      <c r="AU28" s="55" t="s">
        <v>79</v>
      </c>
      <c r="AV28" s="53" t="s">
        <v>60</v>
      </c>
      <c r="AW28" s="53" t="s">
        <v>79</v>
      </c>
      <c r="AX28" s="57" t="s">
        <v>79</v>
      </c>
      <c r="AY28" s="207" t="s">
        <v>60</v>
      </c>
      <c r="AZ28" s="54" t="s">
        <v>60</v>
      </c>
      <c r="BA28" s="55" t="s">
        <v>60</v>
      </c>
      <c r="BB28" s="59" t="s">
        <v>79</v>
      </c>
      <c r="BC28" s="60" t="s">
        <v>79</v>
      </c>
    </row>
    <row r="29" spans="1:55" ht="15" customHeight="1">
      <c r="A29" s="39"/>
      <c r="C29" s="61">
        <f>SUM(D29:AE29)/4</f>
        <v>37.625</v>
      </c>
      <c r="D29" s="67"/>
      <c r="E29" s="200">
        <v>7</v>
      </c>
      <c r="F29" s="200">
        <v>7</v>
      </c>
      <c r="G29" s="200">
        <v>7</v>
      </c>
      <c r="H29" s="200">
        <v>7</v>
      </c>
      <c r="I29" s="158"/>
      <c r="J29" s="158"/>
      <c r="K29" s="129">
        <v>7</v>
      </c>
      <c r="L29" s="204">
        <v>7</v>
      </c>
      <c r="M29" s="150">
        <v>3.5</v>
      </c>
      <c r="N29" s="204">
        <v>7</v>
      </c>
      <c r="O29" s="204">
        <v>7</v>
      </c>
      <c r="P29" s="203">
        <v>7</v>
      </c>
      <c r="Q29" s="203">
        <v>7</v>
      </c>
      <c r="R29" s="67"/>
      <c r="S29" s="129">
        <v>7</v>
      </c>
      <c r="T29" s="129">
        <v>7</v>
      </c>
      <c r="U29" s="129">
        <v>7</v>
      </c>
      <c r="V29" s="129">
        <v>7</v>
      </c>
      <c r="W29" s="158"/>
      <c r="X29" s="158"/>
      <c r="Y29" s="129">
        <v>7</v>
      </c>
      <c r="Z29" s="200">
        <v>7</v>
      </c>
      <c r="AA29" s="200">
        <v>7</v>
      </c>
      <c r="AB29" s="200">
        <v>7</v>
      </c>
      <c r="AC29" s="200">
        <v>7</v>
      </c>
      <c r="AD29" s="203">
        <v>7</v>
      </c>
      <c r="AE29" s="203">
        <v>7</v>
      </c>
      <c r="AH29" s="48"/>
      <c r="AK29" s="71"/>
      <c r="AL29" s="98" t="s">
        <v>60</v>
      </c>
      <c r="AM29" s="99">
        <f>COUNTIF(AN28:BB28,"F")</f>
        <v>6</v>
      </c>
      <c r="AN29" s="71"/>
      <c r="AO29" s="72">
        <v>7</v>
      </c>
      <c r="AP29" s="73">
        <v>7</v>
      </c>
      <c r="AQ29" s="72"/>
      <c r="AR29" s="71">
        <v>7</v>
      </c>
      <c r="AS29" s="72"/>
      <c r="AT29" s="74"/>
      <c r="AU29" s="73">
        <v>7</v>
      </c>
      <c r="AV29" s="71"/>
      <c r="AW29" s="71">
        <v>7</v>
      </c>
      <c r="AX29" s="100">
        <v>7</v>
      </c>
      <c r="AY29" s="161"/>
      <c r="AZ29" s="72"/>
      <c r="BA29" s="73"/>
      <c r="BB29" s="77">
        <v>7</v>
      </c>
      <c r="BC29" s="78">
        <v>7</v>
      </c>
    </row>
    <row r="30" spans="1:55" ht="15" customHeight="1">
      <c r="A30" s="39">
        <v>100</v>
      </c>
      <c r="C30" s="206" t="s">
        <v>97</v>
      </c>
      <c r="D30" s="45" t="s">
        <v>79</v>
      </c>
      <c r="E30" s="45" t="s">
        <v>79</v>
      </c>
      <c r="F30" s="45" t="s">
        <v>79</v>
      </c>
      <c r="G30" s="45" t="s">
        <v>79</v>
      </c>
      <c r="H30" s="45" t="s">
        <v>79</v>
      </c>
      <c r="I30" s="46" t="s">
        <v>79</v>
      </c>
      <c r="J30" s="46" t="s">
        <v>79</v>
      </c>
      <c r="K30" s="47" t="s">
        <v>56</v>
      </c>
      <c r="L30" s="45" t="s">
        <v>79</v>
      </c>
      <c r="M30" s="45" t="s">
        <v>79</v>
      </c>
      <c r="N30" s="45" t="s">
        <v>79</v>
      </c>
      <c r="O30" s="45" t="s">
        <v>79</v>
      </c>
      <c r="P30" s="175"/>
      <c r="Q30" s="175"/>
      <c r="R30" s="45" t="s">
        <v>79</v>
      </c>
      <c r="S30" s="45" t="s">
        <v>79</v>
      </c>
      <c r="T30" s="141" t="s">
        <v>96</v>
      </c>
      <c r="U30" s="45" t="s">
        <v>79</v>
      </c>
      <c r="V30" s="45" t="s">
        <v>79</v>
      </c>
      <c r="W30" s="46" t="s">
        <v>79</v>
      </c>
      <c r="X30" s="46" t="s">
        <v>79</v>
      </c>
      <c r="Y30" s="47" t="s">
        <v>56</v>
      </c>
      <c r="Z30" s="45" t="s">
        <v>79</v>
      </c>
      <c r="AA30" s="45" t="s">
        <v>79</v>
      </c>
      <c r="AB30" s="45" t="s">
        <v>79</v>
      </c>
      <c r="AC30" s="45" t="s">
        <v>79</v>
      </c>
      <c r="AD30" s="175"/>
      <c r="AE30" s="175"/>
      <c r="AH30" s="48">
        <f>SUM(AF30:AG30)</f>
        <v>0</v>
      </c>
      <c r="AI30" s="49">
        <f>AH30/8</f>
        <v>0</v>
      </c>
      <c r="AK30" s="53"/>
      <c r="AL30" s="87" t="s">
        <v>79</v>
      </c>
      <c r="AM30" s="145">
        <f>COUNTIF(AN30:BB30,"T")</f>
        <v>6</v>
      </c>
      <c r="AN30" s="53" t="s">
        <v>60</v>
      </c>
      <c r="AO30" s="54" t="s">
        <v>66</v>
      </c>
      <c r="AP30" s="55" t="s">
        <v>79</v>
      </c>
      <c r="AQ30" s="54" t="s">
        <v>60</v>
      </c>
      <c r="AR30" s="53" t="s">
        <v>79</v>
      </c>
      <c r="AS30" s="54" t="s">
        <v>66</v>
      </c>
      <c r="AT30" s="56"/>
      <c r="AU30" s="55" t="s">
        <v>79</v>
      </c>
      <c r="AV30" s="53" t="s">
        <v>60</v>
      </c>
      <c r="AW30" s="53" t="s">
        <v>79</v>
      </c>
      <c r="AX30" s="208" t="s">
        <v>60</v>
      </c>
      <c r="AY30" s="209" t="s">
        <v>79</v>
      </c>
      <c r="AZ30" s="54" t="s">
        <v>66</v>
      </c>
      <c r="BA30" s="55" t="s">
        <v>60</v>
      </c>
      <c r="BB30" s="59" t="s">
        <v>79</v>
      </c>
      <c r="BC30" s="60" t="s">
        <v>79</v>
      </c>
    </row>
    <row r="31" spans="1:55" s="35" customFormat="1" ht="15" customHeight="1">
      <c r="A31" s="39"/>
      <c r="C31" s="61">
        <f>SUM(D31:AE31)/4</f>
        <v>37.625</v>
      </c>
      <c r="D31" s="200">
        <v>7</v>
      </c>
      <c r="E31" s="135">
        <v>7</v>
      </c>
      <c r="F31" s="136">
        <v>7</v>
      </c>
      <c r="G31" s="135">
        <v>7</v>
      </c>
      <c r="H31" s="135">
        <v>7</v>
      </c>
      <c r="I31" s="203">
        <v>7</v>
      </c>
      <c r="J31" s="203">
        <v>7</v>
      </c>
      <c r="K31" s="67"/>
      <c r="L31" s="129">
        <v>7</v>
      </c>
      <c r="M31" s="129">
        <v>7</v>
      </c>
      <c r="N31" s="129">
        <v>7</v>
      </c>
      <c r="O31" s="129">
        <v>7</v>
      </c>
      <c r="P31" s="158"/>
      <c r="Q31" s="158"/>
      <c r="R31" s="129">
        <v>7</v>
      </c>
      <c r="S31" s="135">
        <v>7</v>
      </c>
      <c r="T31" s="150">
        <v>3.5</v>
      </c>
      <c r="U31" s="135">
        <v>7</v>
      </c>
      <c r="V31" s="135">
        <v>7</v>
      </c>
      <c r="W31" s="203">
        <v>7</v>
      </c>
      <c r="X31" s="203">
        <v>7</v>
      </c>
      <c r="Y31" s="67"/>
      <c r="Z31" s="135">
        <v>7</v>
      </c>
      <c r="AA31" s="135">
        <v>7</v>
      </c>
      <c r="AB31" s="135">
        <v>7</v>
      </c>
      <c r="AC31" s="135">
        <v>7</v>
      </c>
      <c r="AD31" s="158"/>
      <c r="AE31" s="158"/>
      <c r="AF31" s="35" t="e">
        <f>COUNTIF([1]Març!C69:L69,"M")</f>
        <v>#VALUE!</v>
      </c>
      <c r="AG31" s="35" t="e">
        <f>COUNTIF([1]Març!C69:L69,"T")</f>
        <v>#VALUE!</v>
      </c>
      <c r="AH31" s="48"/>
      <c r="AI31" s="49"/>
      <c r="AK31" s="71"/>
      <c r="AL31" s="98" t="s">
        <v>60</v>
      </c>
      <c r="AM31" s="99">
        <f>COUNTIF(AN30:BB30,"F")</f>
        <v>5</v>
      </c>
      <c r="AN31" s="71"/>
      <c r="AO31" s="72"/>
      <c r="AP31" s="73">
        <v>7</v>
      </c>
      <c r="AQ31" s="72"/>
      <c r="AR31" s="71">
        <v>7</v>
      </c>
      <c r="AS31" s="72"/>
      <c r="AT31" s="74"/>
      <c r="AU31" s="73">
        <v>7</v>
      </c>
      <c r="AV31" s="71"/>
      <c r="AW31" s="71">
        <v>7</v>
      </c>
      <c r="AX31" s="210"/>
      <c r="AY31" s="211">
        <v>7</v>
      </c>
      <c r="AZ31" s="72"/>
      <c r="BA31" s="73"/>
      <c r="BB31" s="77">
        <v>7</v>
      </c>
      <c r="BC31" s="78">
        <v>7</v>
      </c>
    </row>
    <row r="32" spans="1:55" s="213" customFormat="1" ht="15" customHeight="1">
      <c r="A32" s="212"/>
      <c r="C32" s="214" t="s">
        <v>98</v>
      </c>
      <c r="D32" s="215" t="s">
        <v>46</v>
      </c>
      <c r="E32" s="215" t="s">
        <v>47</v>
      </c>
      <c r="F32" s="215" t="s">
        <v>48</v>
      </c>
      <c r="G32" s="215" t="s">
        <v>49</v>
      </c>
      <c r="H32" s="215" t="s">
        <v>50</v>
      </c>
      <c r="I32" s="215" t="s">
        <v>51</v>
      </c>
      <c r="J32" s="215" t="s">
        <v>52</v>
      </c>
      <c r="K32" s="215" t="s">
        <v>46</v>
      </c>
      <c r="L32" s="215" t="s">
        <v>47</v>
      </c>
      <c r="M32" s="215" t="s">
        <v>48</v>
      </c>
      <c r="N32" s="215" t="s">
        <v>49</v>
      </c>
      <c r="O32" s="215" t="s">
        <v>50</v>
      </c>
      <c r="P32" s="215" t="s">
        <v>51</v>
      </c>
      <c r="Q32" s="215" t="s">
        <v>52</v>
      </c>
      <c r="R32" s="215" t="s">
        <v>46</v>
      </c>
      <c r="S32" s="215" t="s">
        <v>47</v>
      </c>
      <c r="T32" s="215" t="s">
        <v>48</v>
      </c>
      <c r="U32" s="215" t="s">
        <v>49</v>
      </c>
      <c r="V32" s="215" t="s">
        <v>50</v>
      </c>
      <c r="W32" s="215" t="s">
        <v>51</v>
      </c>
      <c r="X32" s="215" t="s">
        <v>52</v>
      </c>
      <c r="Y32" s="215" t="s">
        <v>46</v>
      </c>
      <c r="Z32" s="215" t="s">
        <v>47</v>
      </c>
      <c r="AA32" s="215" t="s">
        <v>48</v>
      </c>
      <c r="AB32" s="215" t="s">
        <v>49</v>
      </c>
      <c r="AC32" s="215" t="s">
        <v>50</v>
      </c>
      <c r="AD32" s="215" t="s">
        <v>51</v>
      </c>
      <c r="AE32" s="215" t="s">
        <v>52</v>
      </c>
      <c r="AF32" s="213" t="e">
        <f>COUNTIF([1]Març!C37:P37,"M")</f>
        <v>#VALUE!</v>
      </c>
      <c r="AG32" s="213" t="e">
        <f>COUNTIF([1]Març!C37:P37,"T")</f>
        <v>#VALUE!</v>
      </c>
      <c r="AH32" s="216" t="e">
        <f>SUM(AF32:AG32)</f>
        <v>#VALUE!</v>
      </c>
      <c r="AI32" s="213" t="e">
        <f>AH32/8</f>
        <v>#VALUE!</v>
      </c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168" t="s">
        <v>51</v>
      </c>
      <c r="AY32" s="168" t="s">
        <v>51</v>
      </c>
      <c r="AZ32" s="217"/>
      <c r="BA32" s="217"/>
      <c r="BB32" s="218"/>
      <c r="BC32" s="219"/>
    </row>
    <row r="33" spans="1:55" ht="15" customHeight="1">
      <c r="A33" s="699">
        <v>53</v>
      </c>
      <c r="C33" s="220" t="s">
        <v>99</v>
      </c>
      <c r="D33" s="103" t="s">
        <v>100</v>
      </c>
      <c r="E33" s="103" t="s">
        <v>100</v>
      </c>
      <c r="F33" s="221" t="s">
        <v>56</v>
      </c>
      <c r="G33" s="103" t="s">
        <v>100</v>
      </c>
      <c r="H33" s="103" t="s">
        <v>100</v>
      </c>
      <c r="I33" s="175"/>
      <c r="J33" s="175"/>
      <c r="K33" s="222" t="s">
        <v>101</v>
      </c>
      <c r="L33" s="222" t="s">
        <v>102</v>
      </c>
      <c r="M33" s="103" t="s">
        <v>100</v>
      </c>
      <c r="N33" s="103" t="s">
        <v>100</v>
      </c>
      <c r="O33" s="105" t="s">
        <v>103</v>
      </c>
      <c r="P33" s="223" t="s">
        <v>104</v>
      </c>
      <c r="Q33" s="223" t="s">
        <v>104</v>
      </c>
      <c r="R33" s="103" t="s">
        <v>100</v>
      </c>
      <c r="S33" s="221" t="s">
        <v>56</v>
      </c>
      <c r="T33" s="103" t="s">
        <v>100</v>
      </c>
      <c r="U33" s="105" t="s">
        <v>103</v>
      </c>
      <c r="V33" s="103" t="s">
        <v>100</v>
      </c>
      <c r="W33" s="46"/>
      <c r="X33" s="175"/>
      <c r="Y33" s="222" t="s">
        <v>101</v>
      </c>
      <c r="Z33" s="222" t="s">
        <v>102</v>
      </c>
      <c r="AA33" s="103" t="s">
        <v>100</v>
      </c>
      <c r="AB33" s="103" t="s">
        <v>100</v>
      </c>
      <c r="AC33" s="105" t="s">
        <v>105</v>
      </c>
      <c r="AD33" s="223" t="s">
        <v>65</v>
      </c>
      <c r="AE33" s="223" t="s">
        <v>65</v>
      </c>
      <c r="AH33" s="48">
        <f>SUM(AF33:AG33)</f>
        <v>0</v>
      </c>
      <c r="AI33" s="224">
        <f>AH33/8</f>
        <v>0</v>
      </c>
      <c r="AK33" s="53"/>
      <c r="AL33" s="87" t="s">
        <v>57</v>
      </c>
      <c r="AM33" s="52">
        <f>COUNTIF(AN33:BB33,"M")</f>
        <v>1</v>
      </c>
      <c r="AN33" s="225"/>
      <c r="AO33" s="226"/>
      <c r="AP33" s="227"/>
      <c r="AQ33" s="226"/>
      <c r="AR33" s="225"/>
      <c r="AS33" s="226"/>
      <c r="AT33" s="228"/>
      <c r="AU33" s="227"/>
      <c r="AV33" s="225"/>
      <c r="AW33" s="225"/>
      <c r="AX33" s="208" t="s">
        <v>57</v>
      </c>
      <c r="AY33" s="207" t="s">
        <v>60</v>
      </c>
      <c r="AZ33" s="226"/>
      <c r="BA33" s="227"/>
      <c r="BB33" s="229"/>
      <c r="BC33" s="230"/>
    </row>
    <row r="34" spans="1:55" ht="17.25" customHeight="1">
      <c r="A34" s="699"/>
      <c r="C34" s="190"/>
      <c r="D34" s="112"/>
      <c r="E34" s="112"/>
      <c r="F34" s="231"/>
      <c r="G34" s="232"/>
      <c r="H34" s="233"/>
      <c r="I34" s="234"/>
      <c r="J34" s="235"/>
      <c r="K34" s="236"/>
      <c r="L34" s="237"/>
      <c r="M34" s="112"/>
      <c r="N34" s="112"/>
      <c r="P34" s="115"/>
      <c r="Q34" s="238"/>
      <c r="R34" s="112"/>
      <c r="S34" s="231"/>
      <c r="T34" s="112"/>
      <c r="U34" s="112"/>
      <c r="V34" s="233"/>
      <c r="W34" s="234"/>
      <c r="X34" s="235"/>
      <c r="Y34" s="236"/>
      <c r="Z34" s="239"/>
      <c r="AA34" s="112"/>
      <c r="AB34" s="112"/>
      <c r="AD34" s="115"/>
      <c r="AE34" s="238"/>
      <c r="AH34" s="48"/>
      <c r="AK34" s="241" t="s">
        <v>106</v>
      </c>
      <c r="AL34" s="120" t="s">
        <v>60</v>
      </c>
      <c r="AM34" s="70">
        <f>COUNTIF(AN33:BB33,"F")</f>
        <v>1</v>
      </c>
      <c r="AN34" s="242"/>
      <c r="AO34" s="243"/>
      <c r="AP34" s="244"/>
      <c r="AQ34" s="243"/>
      <c r="AR34" s="242"/>
      <c r="AS34" s="243"/>
      <c r="AT34" s="245"/>
      <c r="AU34" s="244"/>
      <c r="AV34" s="242"/>
      <c r="AW34" s="242"/>
      <c r="AX34" s="125"/>
      <c r="AY34" s="246"/>
      <c r="AZ34" s="243"/>
      <c r="BA34" s="244"/>
      <c r="BB34" s="247"/>
      <c r="BC34" s="248"/>
    </row>
    <row r="35" spans="1:55" ht="17.25" customHeight="1">
      <c r="A35" s="699"/>
      <c r="C35" s="61">
        <f>SUM(D35:AE35)/4</f>
        <v>19.75</v>
      </c>
      <c r="D35" s="112">
        <v>2</v>
      </c>
      <c r="E35" s="112">
        <v>2</v>
      </c>
      <c r="F35" s="249"/>
      <c r="G35" s="136">
        <v>2</v>
      </c>
      <c r="H35" s="129">
        <v>2</v>
      </c>
      <c r="I35" s="234"/>
      <c r="J35" s="235"/>
      <c r="K35" s="250">
        <v>2</v>
      </c>
      <c r="L35" s="250">
        <v>3</v>
      </c>
      <c r="M35" s="112">
        <v>2</v>
      </c>
      <c r="N35" s="112">
        <v>2</v>
      </c>
      <c r="O35" s="112">
        <v>2</v>
      </c>
      <c r="P35" s="115">
        <v>12</v>
      </c>
      <c r="Q35" s="238">
        <v>12</v>
      </c>
      <c r="R35" s="112">
        <v>2</v>
      </c>
      <c r="S35" s="249"/>
      <c r="T35" s="112">
        <v>2</v>
      </c>
      <c r="U35" s="112">
        <v>2</v>
      </c>
      <c r="V35" s="129">
        <v>2</v>
      </c>
      <c r="W35" s="234"/>
      <c r="X35" s="235"/>
      <c r="Y35" s="250">
        <v>2</v>
      </c>
      <c r="Z35" s="250">
        <v>3</v>
      </c>
      <c r="AA35" s="112">
        <v>2</v>
      </c>
      <c r="AB35" s="112">
        <v>2</v>
      </c>
      <c r="AC35" s="112">
        <v>3</v>
      </c>
      <c r="AD35" s="115">
        <v>8</v>
      </c>
      <c r="AE35" s="238">
        <v>8</v>
      </c>
      <c r="AH35" s="48"/>
      <c r="AK35" s="251">
        <v>3</v>
      </c>
      <c r="AL35" s="97"/>
      <c r="AM35" s="97"/>
      <c r="AN35" s="252"/>
      <c r="AO35" s="253"/>
      <c r="AP35" s="254"/>
      <c r="AQ35" s="253"/>
      <c r="AR35" s="252"/>
      <c r="AS35" s="253"/>
      <c r="AT35" s="255"/>
      <c r="AU35" s="254"/>
      <c r="AV35" s="252"/>
      <c r="AW35" s="252"/>
      <c r="AX35" s="125">
        <v>8</v>
      </c>
      <c r="AY35" s="246"/>
      <c r="AZ35" s="253"/>
      <c r="BA35" s="254"/>
      <c r="BB35" s="256"/>
      <c r="BC35" s="257"/>
    </row>
    <row r="36" spans="1:55" ht="15" customHeight="1">
      <c r="A36" s="700">
        <v>71.400000000000006</v>
      </c>
      <c r="C36" s="258" t="s">
        <v>107</v>
      </c>
      <c r="D36" s="259" t="s">
        <v>56</v>
      </c>
      <c r="E36" s="260" t="s">
        <v>108</v>
      </c>
      <c r="F36" s="260" t="s">
        <v>108</v>
      </c>
      <c r="G36" s="260" t="s">
        <v>108</v>
      </c>
      <c r="H36" s="260" t="s">
        <v>108</v>
      </c>
      <c r="I36" s="261"/>
      <c r="J36" s="262" t="s">
        <v>56</v>
      </c>
      <c r="K36" s="259" t="s">
        <v>56</v>
      </c>
      <c r="L36" s="260" t="s">
        <v>108</v>
      </c>
      <c r="M36" s="260" t="s">
        <v>108</v>
      </c>
      <c r="N36" s="260" t="s">
        <v>108</v>
      </c>
      <c r="O36" s="260" t="s">
        <v>108</v>
      </c>
      <c r="P36" s="263" t="s">
        <v>109</v>
      </c>
      <c r="Q36" s="263" t="s">
        <v>109</v>
      </c>
      <c r="R36" s="172" t="s">
        <v>56</v>
      </c>
      <c r="S36" s="260" t="s">
        <v>108</v>
      </c>
      <c r="T36" s="260" t="s">
        <v>108</v>
      </c>
      <c r="U36" s="260" t="s">
        <v>108</v>
      </c>
      <c r="V36" s="260" t="s">
        <v>108</v>
      </c>
      <c r="W36" s="46"/>
      <c r="X36" s="261"/>
      <c r="Y36" s="259" t="s">
        <v>56</v>
      </c>
      <c r="Z36" s="260" t="s">
        <v>108</v>
      </c>
      <c r="AA36" s="260" t="s">
        <v>108</v>
      </c>
      <c r="AB36" s="260" t="s">
        <v>108</v>
      </c>
      <c r="AC36" s="260" t="s">
        <v>108</v>
      </c>
      <c r="AD36" s="264" t="s">
        <v>110</v>
      </c>
      <c r="AE36" s="264" t="s">
        <v>110</v>
      </c>
      <c r="AH36" s="48">
        <f>SUM(AF36:AG36)</f>
        <v>0</v>
      </c>
      <c r="AI36" s="49">
        <f>AH36/8</f>
        <v>0</v>
      </c>
      <c r="AK36" s="50"/>
      <c r="AL36" s="87" t="s">
        <v>57</v>
      </c>
      <c r="AM36" s="52">
        <f>COUNTIF(AN36:BB36,"M")</f>
        <v>2</v>
      </c>
      <c r="AN36" s="265"/>
      <c r="AO36" s="226"/>
      <c r="AP36" s="227"/>
      <c r="AQ36" s="54" t="s">
        <v>57</v>
      </c>
      <c r="AR36" s="265"/>
      <c r="AS36" s="226"/>
      <c r="AT36" s="228"/>
      <c r="AU36" s="227"/>
      <c r="AV36" s="265"/>
      <c r="AW36" s="86" t="s">
        <v>57</v>
      </c>
      <c r="AX36" s="208" t="s">
        <v>60</v>
      </c>
      <c r="AY36" s="208" t="s">
        <v>60</v>
      </c>
      <c r="AZ36" s="226"/>
      <c r="BA36" s="227"/>
      <c r="BB36" s="229"/>
      <c r="BC36" s="266"/>
    </row>
    <row r="37" spans="1:55" s="35" customFormat="1" ht="15" customHeight="1">
      <c r="A37" s="700"/>
      <c r="C37" s="61">
        <f>SUM(D37:AE37)/4</f>
        <v>28</v>
      </c>
      <c r="D37" s="267"/>
      <c r="E37" s="181">
        <v>5</v>
      </c>
      <c r="F37" s="181">
        <v>5</v>
      </c>
      <c r="G37" s="181">
        <v>5</v>
      </c>
      <c r="H37" s="181">
        <v>5</v>
      </c>
      <c r="I37" s="96"/>
      <c r="J37" s="183"/>
      <c r="K37" s="267"/>
      <c r="L37" s="181">
        <v>5</v>
      </c>
      <c r="M37" s="181">
        <v>5</v>
      </c>
      <c r="N37" s="181">
        <v>5</v>
      </c>
      <c r="O37" s="181">
        <v>5</v>
      </c>
      <c r="P37" s="268">
        <v>8</v>
      </c>
      <c r="Q37" s="269">
        <v>8</v>
      </c>
      <c r="R37" s="180"/>
      <c r="S37" s="181">
        <v>5</v>
      </c>
      <c r="T37" s="181">
        <v>5</v>
      </c>
      <c r="U37" s="181">
        <v>5</v>
      </c>
      <c r="V37" s="181">
        <v>5</v>
      </c>
      <c r="W37" s="66"/>
      <c r="X37" s="96"/>
      <c r="Y37" s="267"/>
      <c r="Z37" s="181">
        <v>5</v>
      </c>
      <c r="AA37" s="181">
        <v>5</v>
      </c>
      <c r="AB37" s="181">
        <v>5</v>
      </c>
      <c r="AC37" s="181">
        <v>5</v>
      </c>
      <c r="AD37" s="270">
        <v>8</v>
      </c>
      <c r="AE37" s="270">
        <v>8</v>
      </c>
      <c r="AH37" s="48"/>
      <c r="AI37" s="49"/>
      <c r="AK37" s="271" t="s">
        <v>59</v>
      </c>
      <c r="AL37" s="98" t="s">
        <v>60</v>
      </c>
      <c r="AM37" s="99">
        <f>COUNTIF(AN36:BB36,"F")</f>
        <v>2</v>
      </c>
      <c r="AN37" s="252"/>
      <c r="AO37" s="253"/>
      <c r="AP37" s="254"/>
      <c r="AQ37" s="72">
        <v>7</v>
      </c>
      <c r="AR37" s="252"/>
      <c r="AS37" s="253"/>
      <c r="AT37" s="255"/>
      <c r="AU37" s="254"/>
      <c r="AV37" s="252"/>
      <c r="AW37" s="97">
        <v>7</v>
      </c>
      <c r="AX37" s="210"/>
      <c r="AY37" s="210"/>
      <c r="AZ37" s="253"/>
      <c r="BA37" s="254"/>
      <c r="BB37" s="256"/>
      <c r="BC37" s="257"/>
    </row>
    <row r="38" spans="1:55" ht="15" customHeight="1">
      <c r="A38" s="39">
        <v>100</v>
      </c>
      <c r="C38" s="40" t="s">
        <v>111</v>
      </c>
      <c r="D38" s="42" t="s">
        <v>57</v>
      </c>
      <c r="E38" s="42" t="s">
        <v>57</v>
      </c>
      <c r="F38" s="42" t="s">
        <v>57</v>
      </c>
      <c r="G38" s="42" t="s">
        <v>57</v>
      </c>
      <c r="H38" s="42" t="s">
        <v>57</v>
      </c>
      <c r="I38" s="43"/>
      <c r="J38" s="43"/>
      <c r="K38" s="42" t="s">
        <v>57</v>
      </c>
      <c r="L38" s="42" t="s">
        <v>57</v>
      </c>
      <c r="M38" s="42" t="s">
        <v>57</v>
      </c>
      <c r="N38" s="44" t="s">
        <v>112</v>
      </c>
      <c r="O38" s="272" t="s">
        <v>56</v>
      </c>
      <c r="P38" s="46" t="s">
        <v>57</v>
      </c>
      <c r="Q38" s="46" t="s">
        <v>57</v>
      </c>
      <c r="R38" s="42" t="s">
        <v>57</v>
      </c>
      <c r="S38" s="42" t="s">
        <v>57</v>
      </c>
      <c r="T38" s="42" t="s">
        <v>57</v>
      </c>
      <c r="U38" s="42" t="s">
        <v>57</v>
      </c>
      <c r="V38" s="42" t="s">
        <v>57</v>
      </c>
      <c r="W38" s="261"/>
      <c r="X38" s="261"/>
      <c r="Y38" s="45" t="s">
        <v>57</v>
      </c>
      <c r="Z38" s="45" t="s">
        <v>57</v>
      </c>
      <c r="AA38" s="45" t="s">
        <v>57</v>
      </c>
      <c r="AB38" s="45" t="s">
        <v>57</v>
      </c>
      <c r="AC38" s="273" t="s">
        <v>56</v>
      </c>
      <c r="AD38" s="46" t="s">
        <v>57</v>
      </c>
      <c r="AE38" s="46" t="s">
        <v>57</v>
      </c>
      <c r="AH38" s="48">
        <f>SUM(AF38:AG38)</f>
        <v>0</v>
      </c>
      <c r="AI38" s="224">
        <f>AH38/8</f>
        <v>0</v>
      </c>
      <c r="AK38" s="53"/>
      <c r="AL38" s="87" t="s">
        <v>57</v>
      </c>
      <c r="AM38" s="52">
        <f>COUNTIF(AN38:BB38,"M")</f>
        <v>6</v>
      </c>
      <c r="AN38" s="53" t="s">
        <v>57</v>
      </c>
      <c r="AO38" s="54" t="s">
        <v>60</v>
      </c>
      <c r="AP38" s="55" t="s">
        <v>66</v>
      </c>
      <c r="AQ38" s="54" t="s">
        <v>57</v>
      </c>
      <c r="AR38" s="53" t="s">
        <v>60</v>
      </c>
      <c r="AS38" s="54" t="s">
        <v>60</v>
      </c>
      <c r="AT38" s="56"/>
      <c r="AU38" s="55" t="s">
        <v>57</v>
      </c>
      <c r="AV38" s="53" t="s">
        <v>60</v>
      </c>
      <c r="AW38" s="53" t="s">
        <v>57</v>
      </c>
      <c r="AX38" s="57" t="s">
        <v>57</v>
      </c>
      <c r="AY38" s="58" t="s">
        <v>60</v>
      </c>
      <c r="AZ38" s="54" t="s">
        <v>60</v>
      </c>
      <c r="BA38" s="55" t="s">
        <v>57</v>
      </c>
      <c r="BB38" s="59" t="s">
        <v>66</v>
      </c>
      <c r="BC38" s="60" t="s">
        <v>60</v>
      </c>
    </row>
    <row r="39" spans="1:55" ht="15" customHeight="1">
      <c r="A39" s="39"/>
      <c r="C39" s="61">
        <f>SUM(D39:AE39)/4</f>
        <v>37.625</v>
      </c>
      <c r="D39" s="129">
        <v>7</v>
      </c>
      <c r="E39" s="129">
        <v>7</v>
      </c>
      <c r="F39" s="129">
        <v>7</v>
      </c>
      <c r="G39" s="129">
        <v>7</v>
      </c>
      <c r="H39" s="129">
        <v>7</v>
      </c>
      <c r="I39" s="64"/>
      <c r="J39" s="64"/>
      <c r="K39" s="129">
        <v>7</v>
      </c>
      <c r="L39" s="129">
        <v>7</v>
      </c>
      <c r="M39" s="129">
        <v>7</v>
      </c>
      <c r="N39" s="274">
        <v>3.5</v>
      </c>
      <c r="O39" s="275"/>
      <c r="P39" s="66">
        <v>7</v>
      </c>
      <c r="Q39" s="276">
        <v>7</v>
      </c>
      <c r="R39" s="129">
        <v>7</v>
      </c>
      <c r="S39" s="129">
        <v>7</v>
      </c>
      <c r="T39" s="129">
        <v>7</v>
      </c>
      <c r="U39" s="129">
        <v>7</v>
      </c>
      <c r="V39" s="129">
        <v>7</v>
      </c>
      <c r="W39" s="96"/>
      <c r="X39" s="96"/>
      <c r="Y39" s="129">
        <v>7</v>
      </c>
      <c r="Z39" s="129">
        <v>7</v>
      </c>
      <c r="AA39" s="129">
        <v>7</v>
      </c>
      <c r="AB39" s="129">
        <v>7</v>
      </c>
      <c r="AC39" s="275"/>
      <c r="AD39" s="276">
        <v>7</v>
      </c>
      <c r="AE39" s="276">
        <v>7</v>
      </c>
      <c r="AH39" s="48">
        <f>SUM(AF39:AG39)</f>
        <v>0</v>
      </c>
      <c r="AI39" s="49">
        <f>AH39/8</f>
        <v>0</v>
      </c>
      <c r="AK39" s="71"/>
      <c r="AL39" s="98" t="s">
        <v>60</v>
      </c>
      <c r="AM39" s="99">
        <f>COUNTIF(AN38:BB38,"F")</f>
        <v>6</v>
      </c>
      <c r="AN39" s="71">
        <v>7</v>
      </c>
      <c r="AO39" s="72"/>
      <c r="AP39" s="73"/>
      <c r="AQ39" s="72">
        <v>7</v>
      </c>
      <c r="AR39" s="71"/>
      <c r="AS39" s="72"/>
      <c r="AT39" s="74"/>
      <c r="AU39" s="73">
        <v>7</v>
      </c>
      <c r="AV39" s="71"/>
      <c r="AW39" s="71">
        <v>7</v>
      </c>
      <c r="AX39" s="277">
        <v>7</v>
      </c>
      <c r="AY39" s="76"/>
      <c r="AZ39" s="72"/>
      <c r="BA39" s="73">
        <v>7</v>
      </c>
      <c r="BB39" s="77"/>
      <c r="BC39" s="78"/>
    </row>
    <row r="40" spans="1:55" ht="15" customHeight="1">
      <c r="A40" s="39">
        <v>100</v>
      </c>
      <c r="C40" s="278" t="s">
        <v>113</v>
      </c>
      <c r="D40" s="155" t="s">
        <v>79</v>
      </c>
      <c r="E40" s="155" t="s">
        <v>79</v>
      </c>
      <c r="F40" s="155" t="s">
        <v>79</v>
      </c>
      <c r="G40" s="155" t="s">
        <v>79</v>
      </c>
      <c r="H40" s="155" t="s">
        <v>79</v>
      </c>
      <c r="I40" s="43"/>
      <c r="J40" s="43"/>
      <c r="K40" s="155" t="s">
        <v>79</v>
      </c>
      <c r="L40" s="155" t="s">
        <v>79</v>
      </c>
      <c r="M40" s="155" t="s">
        <v>79</v>
      </c>
      <c r="N40" s="155" t="s">
        <v>79</v>
      </c>
      <c r="O40" s="156" t="s">
        <v>56</v>
      </c>
      <c r="P40" s="43" t="s">
        <v>79</v>
      </c>
      <c r="Q40" s="43" t="s">
        <v>79</v>
      </c>
      <c r="R40" s="155" t="s">
        <v>79</v>
      </c>
      <c r="S40" s="155" t="s">
        <v>79</v>
      </c>
      <c r="T40" s="155" t="s">
        <v>79</v>
      </c>
      <c r="U40" s="155" t="s">
        <v>79</v>
      </c>
      <c r="V40" s="155" t="s">
        <v>79</v>
      </c>
      <c r="W40" s="43"/>
      <c r="X40" s="43"/>
      <c r="Y40" s="155" t="s">
        <v>79</v>
      </c>
      <c r="Z40" s="155" t="s">
        <v>79</v>
      </c>
      <c r="AA40" s="157" t="s">
        <v>114</v>
      </c>
      <c r="AB40" s="155" t="s">
        <v>79</v>
      </c>
      <c r="AC40" s="156" t="s">
        <v>56</v>
      </c>
      <c r="AD40" s="43" t="s">
        <v>79</v>
      </c>
      <c r="AE40" s="43" t="s">
        <v>79</v>
      </c>
      <c r="AK40" s="53"/>
      <c r="AL40" s="51" t="s">
        <v>79</v>
      </c>
      <c r="AM40" s="279">
        <f>COUNTIF(AN40:BB40,"T")</f>
        <v>6</v>
      </c>
      <c r="AN40" s="53" t="s">
        <v>60</v>
      </c>
      <c r="AO40" s="54" t="s">
        <v>79</v>
      </c>
      <c r="AP40" s="55" t="s">
        <v>66</v>
      </c>
      <c r="AQ40" s="54" t="s">
        <v>60</v>
      </c>
      <c r="AR40" s="53" t="s">
        <v>79</v>
      </c>
      <c r="AS40" s="54" t="s">
        <v>60</v>
      </c>
      <c r="AT40" s="56"/>
      <c r="AU40" s="55" t="s">
        <v>79</v>
      </c>
      <c r="AV40" s="53" t="s">
        <v>60</v>
      </c>
      <c r="AW40" s="53" t="s">
        <v>79</v>
      </c>
      <c r="AX40" s="109" t="s">
        <v>79</v>
      </c>
      <c r="AY40" s="58" t="s">
        <v>60</v>
      </c>
      <c r="AZ40" s="54" t="s">
        <v>60</v>
      </c>
      <c r="BA40" s="55" t="s">
        <v>79</v>
      </c>
      <c r="BB40" s="59" t="s">
        <v>66</v>
      </c>
      <c r="BC40" s="60" t="s">
        <v>60</v>
      </c>
    </row>
    <row r="41" spans="1:55" ht="15" customHeight="1">
      <c r="A41" s="39"/>
      <c r="C41" s="61">
        <f>SUM(D41:AE41)/4</f>
        <v>37.625</v>
      </c>
      <c r="D41" s="181">
        <v>7</v>
      </c>
      <c r="E41" s="181">
        <v>7</v>
      </c>
      <c r="F41" s="181">
        <v>7</v>
      </c>
      <c r="G41" s="181">
        <v>7</v>
      </c>
      <c r="H41" s="181">
        <v>7</v>
      </c>
      <c r="I41" s="158"/>
      <c r="J41" s="158"/>
      <c r="K41" s="129">
        <v>7</v>
      </c>
      <c r="L41" s="129">
        <v>7</v>
      </c>
      <c r="M41" s="129">
        <v>7</v>
      </c>
      <c r="N41" s="129">
        <v>7</v>
      </c>
      <c r="O41" s="159"/>
      <c r="P41" s="158">
        <v>7</v>
      </c>
      <c r="Q41" s="158">
        <v>7</v>
      </c>
      <c r="R41" s="181">
        <v>7</v>
      </c>
      <c r="S41" s="181">
        <v>7</v>
      </c>
      <c r="T41" s="181">
        <v>7</v>
      </c>
      <c r="U41" s="181">
        <v>7</v>
      </c>
      <c r="V41" s="280">
        <v>7</v>
      </c>
      <c r="W41" s="158"/>
      <c r="X41" s="158"/>
      <c r="Y41" s="129">
        <v>7</v>
      </c>
      <c r="Z41" s="181">
        <v>7</v>
      </c>
      <c r="AA41" s="150">
        <v>3.5</v>
      </c>
      <c r="AB41" s="181">
        <v>7</v>
      </c>
      <c r="AC41" s="159"/>
      <c r="AD41" s="66">
        <v>7</v>
      </c>
      <c r="AE41" s="158">
        <v>7</v>
      </c>
      <c r="AH41" s="48">
        <f>SUM(AF41:AG41)</f>
        <v>0</v>
      </c>
      <c r="AI41" s="224">
        <f>AH41/8</f>
        <v>0</v>
      </c>
      <c r="AK41" s="71"/>
      <c r="AL41" s="69" t="s">
        <v>60</v>
      </c>
      <c r="AM41" s="70">
        <f>COUNTIF(AN40:BB40,"F")</f>
        <v>6</v>
      </c>
      <c r="AN41" s="71"/>
      <c r="AO41" s="72">
        <v>7</v>
      </c>
      <c r="AP41" s="73"/>
      <c r="AQ41" s="72"/>
      <c r="AR41" s="71">
        <v>7</v>
      </c>
      <c r="AS41" s="72"/>
      <c r="AT41" s="74"/>
      <c r="AU41" s="73">
        <v>7</v>
      </c>
      <c r="AV41" s="71"/>
      <c r="AW41" s="71">
        <v>7</v>
      </c>
      <c r="AX41" s="75">
        <v>7</v>
      </c>
      <c r="AY41" s="161"/>
      <c r="AZ41" s="72"/>
      <c r="BA41" s="73">
        <v>7</v>
      </c>
      <c r="BB41" s="77"/>
      <c r="BC41" s="78"/>
    </row>
    <row r="42" spans="1:55" ht="15" customHeight="1">
      <c r="A42" s="1">
        <v>100</v>
      </c>
      <c r="C42" s="281" t="s">
        <v>115</v>
      </c>
      <c r="D42" s="45" t="s">
        <v>79</v>
      </c>
      <c r="E42" s="45" t="s">
        <v>79</v>
      </c>
      <c r="F42" s="45" t="s">
        <v>79</v>
      </c>
      <c r="G42" s="45" t="s">
        <v>79</v>
      </c>
      <c r="H42" s="45" t="s">
        <v>79</v>
      </c>
      <c r="I42" s="175"/>
      <c r="J42" s="46" t="s">
        <v>79</v>
      </c>
      <c r="K42" s="45" t="s">
        <v>79</v>
      </c>
      <c r="L42" s="45" t="s">
        <v>79</v>
      </c>
      <c r="M42" s="157" t="s">
        <v>116</v>
      </c>
      <c r="N42" s="45" t="s">
        <v>79</v>
      </c>
      <c r="O42" s="45" t="s">
        <v>79</v>
      </c>
      <c r="P42" s="175"/>
      <c r="Q42" s="175"/>
      <c r="R42" s="45" t="s">
        <v>79</v>
      </c>
      <c r="S42" s="45" t="s">
        <v>79</v>
      </c>
      <c r="T42" s="45" t="s">
        <v>79</v>
      </c>
      <c r="U42" s="45" t="s">
        <v>79</v>
      </c>
      <c r="V42" s="45" t="s">
        <v>79</v>
      </c>
      <c r="W42" s="46" t="s">
        <v>79</v>
      </c>
      <c r="X42" s="175"/>
      <c r="Y42" s="45" t="s">
        <v>79</v>
      </c>
      <c r="Z42" s="45" t="s">
        <v>79</v>
      </c>
      <c r="AA42" s="45" t="s">
        <v>79</v>
      </c>
      <c r="AB42" s="45" t="s">
        <v>79</v>
      </c>
      <c r="AC42" s="45" t="s">
        <v>79</v>
      </c>
      <c r="AD42" s="175"/>
      <c r="AE42" s="175"/>
      <c r="AF42" s="49" t="e">
        <f>COUNTIF([1]Març!C78:P78,"M")</f>
        <v>#VALUE!</v>
      </c>
      <c r="AG42" s="49" t="e">
        <f>COUNTIF([1]Març!C78:P78,"T")</f>
        <v>#VALUE!</v>
      </c>
      <c r="AH42" s="48"/>
      <c r="AK42" s="86"/>
      <c r="AL42" s="87" t="s">
        <v>79</v>
      </c>
      <c r="AM42" s="145">
        <f>COUNTIF(AN42:BB42,"T")</f>
        <v>7</v>
      </c>
      <c r="AN42" s="86" t="s">
        <v>60</v>
      </c>
      <c r="AO42" s="54" t="s">
        <v>79</v>
      </c>
      <c r="AP42" s="55" t="s">
        <v>79</v>
      </c>
      <c r="AQ42" s="54" t="s">
        <v>60</v>
      </c>
      <c r="AR42" s="86" t="s">
        <v>79</v>
      </c>
      <c r="AS42" s="54" t="s">
        <v>79</v>
      </c>
      <c r="AT42" s="56"/>
      <c r="AU42" s="55" t="s">
        <v>60</v>
      </c>
      <c r="AV42" s="86" t="s">
        <v>79</v>
      </c>
      <c r="AW42" s="86" t="s">
        <v>79</v>
      </c>
      <c r="AX42" s="208" t="s">
        <v>60</v>
      </c>
      <c r="AY42" s="207" t="s">
        <v>60</v>
      </c>
      <c r="AZ42" s="54" t="s">
        <v>60</v>
      </c>
      <c r="BA42" s="55" t="s">
        <v>60</v>
      </c>
      <c r="BB42" s="282" t="s">
        <v>79</v>
      </c>
      <c r="BC42" s="283" t="s">
        <v>79</v>
      </c>
    </row>
    <row r="43" spans="1:55" ht="15" customHeight="1">
      <c r="A43" s="39"/>
      <c r="C43" s="61">
        <f>SUM(D43:AE43)/4</f>
        <v>37.375</v>
      </c>
      <c r="D43" s="181">
        <v>7</v>
      </c>
      <c r="E43" s="181">
        <v>7</v>
      </c>
      <c r="F43" s="181">
        <v>7</v>
      </c>
      <c r="G43" s="181">
        <v>7</v>
      </c>
      <c r="H43" s="284">
        <v>6.75</v>
      </c>
      <c r="I43" s="158"/>
      <c r="J43" s="158">
        <v>7</v>
      </c>
      <c r="K43" s="129">
        <v>7</v>
      </c>
      <c r="L43" s="129">
        <v>7</v>
      </c>
      <c r="M43" s="150">
        <v>3.5</v>
      </c>
      <c r="N43" s="129">
        <v>7</v>
      </c>
      <c r="O43" s="284">
        <v>6.75</v>
      </c>
      <c r="P43" s="158"/>
      <c r="Q43" s="158"/>
      <c r="R43" s="181">
        <v>7</v>
      </c>
      <c r="S43" s="181">
        <v>7</v>
      </c>
      <c r="T43" s="181">
        <v>7</v>
      </c>
      <c r="U43" s="181">
        <v>7</v>
      </c>
      <c r="V43" s="284">
        <v>6.75</v>
      </c>
      <c r="W43" s="158">
        <v>7</v>
      </c>
      <c r="X43" s="158"/>
      <c r="Y43" s="181">
        <v>7</v>
      </c>
      <c r="Z43" s="181">
        <v>7</v>
      </c>
      <c r="AA43" s="181">
        <v>7</v>
      </c>
      <c r="AB43" s="181">
        <v>7</v>
      </c>
      <c r="AC43" s="284">
        <v>6.75</v>
      </c>
      <c r="AD43" s="158"/>
      <c r="AE43" s="158"/>
      <c r="AH43" s="48">
        <f>SUM(AF43:AG43)</f>
        <v>0</v>
      </c>
      <c r="AI43" s="49">
        <f>AH43/8</f>
        <v>0</v>
      </c>
      <c r="AK43" s="97"/>
      <c r="AL43" s="98" t="s">
        <v>60</v>
      </c>
      <c r="AM43" s="99">
        <f>COUNTIF(AN42:BB42,"F")</f>
        <v>7</v>
      </c>
      <c r="AN43" s="97"/>
      <c r="AO43" s="72">
        <v>7</v>
      </c>
      <c r="AP43" s="73">
        <v>7</v>
      </c>
      <c r="AQ43" s="72"/>
      <c r="AR43" s="97">
        <v>7</v>
      </c>
      <c r="AS43" s="72">
        <v>7</v>
      </c>
      <c r="AT43" s="74"/>
      <c r="AU43" s="73"/>
      <c r="AV43" s="97">
        <v>7</v>
      </c>
      <c r="AW43" s="97">
        <v>7</v>
      </c>
      <c r="AX43" s="210"/>
      <c r="AY43" s="161"/>
      <c r="AZ43" s="72"/>
      <c r="BA43" s="73"/>
      <c r="BB43" s="285">
        <v>7</v>
      </c>
      <c r="BC43" s="286">
        <v>7</v>
      </c>
    </row>
    <row r="44" spans="1:55" s="213" customFormat="1" ht="15" customHeight="1">
      <c r="A44" s="212"/>
      <c r="C44" s="214" t="s">
        <v>117</v>
      </c>
      <c r="D44" s="215" t="s">
        <v>46</v>
      </c>
      <c r="E44" s="215" t="s">
        <v>47</v>
      </c>
      <c r="F44" s="215" t="s">
        <v>48</v>
      </c>
      <c r="G44" s="215" t="s">
        <v>49</v>
      </c>
      <c r="H44" s="215" t="s">
        <v>50</v>
      </c>
      <c r="I44" s="215" t="s">
        <v>51</v>
      </c>
      <c r="J44" s="215" t="s">
        <v>52</v>
      </c>
      <c r="K44" s="215" t="s">
        <v>46</v>
      </c>
      <c r="L44" s="215" t="s">
        <v>47</v>
      </c>
      <c r="M44" s="215" t="s">
        <v>48</v>
      </c>
      <c r="N44" s="215" t="s">
        <v>49</v>
      </c>
      <c r="O44" s="215" t="s">
        <v>50</v>
      </c>
      <c r="P44" s="215" t="s">
        <v>51</v>
      </c>
      <c r="Q44" s="215" t="s">
        <v>52</v>
      </c>
      <c r="R44" s="215" t="s">
        <v>46</v>
      </c>
      <c r="S44" s="215" t="s">
        <v>47</v>
      </c>
      <c r="T44" s="215" t="s">
        <v>48</v>
      </c>
      <c r="U44" s="215" t="s">
        <v>49</v>
      </c>
      <c r="V44" s="215" t="s">
        <v>50</v>
      </c>
      <c r="W44" s="215" t="s">
        <v>51</v>
      </c>
      <c r="X44" s="215" t="s">
        <v>52</v>
      </c>
      <c r="Y44" s="215" t="s">
        <v>46</v>
      </c>
      <c r="Z44" s="215" t="s">
        <v>47</v>
      </c>
      <c r="AA44" s="215" t="s">
        <v>48</v>
      </c>
      <c r="AB44" s="215" t="s">
        <v>49</v>
      </c>
      <c r="AC44" s="215" t="s">
        <v>50</v>
      </c>
      <c r="AD44" s="215" t="s">
        <v>51</v>
      </c>
      <c r="AE44" s="215" t="s">
        <v>52</v>
      </c>
      <c r="AF44" s="213" t="e">
        <f>COUNTIF([1]Març!C40:P40,"M")</f>
        <v>#VALUE!</v>
      </c>
      <c r="AG44" s="213" t="e">
        <f>COUNTIF([1]Març!C40:P40,"T")</f>
        <v>#VALUE!</v>
      </c>
      <c r="AH44" s="216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168" t="s">
        <v>51</v>
      </c>
      <c r="AY44" s="168" t="s">
        <v>51</v>
      </c>
      <c r="AZ44" s="287"/>
      <c r="BA44" s="287"/>
      <c r="BB44" s="288"/>
      <c r="BC44" s="289"/>
    </row>
    <row r="45" spans="1:55" ht="15" customHeight="1">
      <c r="A45" s="39">
        <v>100</v>
      </c>
      <c r="C45" s="290" t="s">
        <v>118</v>
      </c>
      <c r="D45" s="103" t="s">
        <v>57</v>
      </c>
      <c r="E45" s="103" t="s">
        <v>57</v>
      </c>
      <c r="F45" s="103" t="s">
        <v>57</v>
      </c>
      <c r="G45" s="103" t="s">
        <v>57</v>
      </c>
      <c r="H45" s="103" t="s">
        <v>57</v>
      </c>
      <c r="I45" s="43"/>
      <c r="J45" s="43"/>
      <c r="K45" s="103" t="s">
        <v>57</v>
      </c>
      <c r="L45" s="103" t="s">
        <v>57</v>
      </c>
      <c r="M45" s="103" t="s">
        <v>57</v>
      </c>
      <c r="N45" s="103" t="s">
        <v>57</v>
      </c>
      <c r="O45" s="259" t="s">
        <v>56</v>
      </c>
      <c r="P45" s="262" t="s">
        <v>57</v>
      </c>
      <c r="Q45" s="291" t="s">
        <v>119</v>
      </c>
      <c r="R45" s="103" t="s">
        <v>57</v>
      </c>
      <c r="S45" s="103" t="s">
        <v>57</v>
      </c>
      <c r="T45" s="103" t="s">
        <v>57</v>
      </c>
      <c r="U45" s="44" t="s">
        <v>120</v>
      </c>
      <c r="V45" s="103" t="s">
        <v>57</v>
      </c>
      <c r="W45" s="261"/>
      <c r="X45" s="261"/>
      <c r="Y45" s="103" t="s">
        <v>57</v>
      </c>
      <c r="Z45" s="103" t="s">
        <v>57</v>
      </c>
      <c r="AA45" s="103" t="s">
        <v>57</v>
      </c>
      <c r="AB45" s="103" t="s">
        <v>57</v>
      </c>
      <c r="AC45" s="259" t="s">
        <v>56</v>
      </c>
      <c r="AD45" s="291" t="s">
        <v>57</v>
      </c>
      <c r="AE45" s="292" t="s">
        <v>57</v>
      </c>
      <c r="AH45" s="48">
        <f>SUM(AF45:AG45)</f>
        <v>0</v>
      </c>
      <c r="AI45" s="224">
        <f>AH45/8</f>
        <v>0</v>
      </c>
      <c r="AK45" s="53"/>
      <c r="AL45" s="87" t="s">
        <v>57</v>
      </c>
      <c r="AM45" s="52">
        <f>COUNTIF(AN45:BB45,"M")</f>
        <v>6</v>
      </c>
      <c r="AN45" s="53" t="s">
        <v>57</v>
      </c>
      <c r="AO45" s="54" t="s">
        <v>60</v>
      </c>
      <c r="AP45" s="55" t="s">
        <v>66</v>
      </c>
      <c r="AQ45" s="54" t="s">
        <v>57</v>
      </c>
      <c r="AR45" s="53" t="s">
        <v>60</v>
      </c>
      <c r="AS45" s="54" t="s">
        <v>57</v>
      </c>
      <c r="AT45" s="56"/>
      <c r="AU45" s="55" t="s">
        <v>60</v>
      </c>
      <c r="AV45" s="53" t="s">
        <v>60</v>
      </c>
      <c r="AW45" s="53" t="s">
        <v>57</v>
      </c>
      <c r="AX45" s="293" t="s">
        <v>57</v>
      </c>
      <c r="AY45" s="58" t="s">
        <v>60</v>
      </c>
      <c r="AZ45" s="54" t="s">
        <v>60</v>
      </c>
      <c r="BA45" s="55" t="s">
        <v>57</v>
      </c>
      <c r="BB45" s="59" t="s">
        <v>66</v>
      </c>
      <c r="BC45" s="60" t="s">
        <v>60</v>
      </c>
    </row>
    <row r="46" spans="1:55" s="294" customFormat="1" ht="15.75" customHeight="1">
      <c r="A46" s="39"/>
      <c r="C46" s="61">
        <f>SUM(D46:AE46)/4</f>
        <v>37.625</v>
      </c>
      <c r="D46" s="129">
        <v>7</v>
      </c>
      <c r="E46" s="129">
        <v>7</v>
      </c>
      <c r="F46" s="129">
        <v>7</v>
      </c>
      <c r="G46" s="129">
        <v>7</v>
      </c>
      <c r="H46" s="129">
        <v>7</v>
      </c>
      <c r="I46" s="64"/>
      <c r="J46" s="64"/>
      <c r="K46" s="129">
        <v>7</v>
      </c>
      <c r="L46" s="129">
        <v>7</v>
      </c>
      <c r="M46" s="129">
        <v>7</v>
      </c>
      <c r="N46" s="129">
        <v>7</v>
      </c>
      <c r="O46" s="267"/>
      <c r="P46" s="295">
        <v>7</v>
      </c>
      <c r="Q46" s="276">
        <v>7</v>
      </c>
      <c r="R46" s="129">
        <v>7</v>
      </c>
      <c r="S46" s="129">
        <v>7</v>
      </c>
      <c r="T46" s="129">
        <v>7</v>
      </c>
      <c r="U46" s="274">
        <v>3.5</v>
      </c>
      <c r="V46" s="129">
        <v>7</v>
      </c>
      <c r="W46" s="96"/>
      <c r="X46" s="96"/>
      <c r="Y46" s="129">
        <v>7</v>
      </c>
      <c r="Z46" s="129">
        <v>7</v>
      </c>
      <c r="AA46" s="129">
        <v>7</v>
      </c>
      <c r="AB46" s="129">
        <v>7</v>
      </c>
      <c r="AC46" s="267"/>
      <c r="AD46" s="203">
        <v>7</v>
      </c>
      <c r="AE46" s="183">
        <v>7</v>
      </c>
      <c r="AF46" s="294" t="e">
        <f>COUNTIF([1]Març!C31:P31,"M")</f>
        <v>#VALUE!</v>
      </c>
      <c r="AG46" s="294" t="e">
        <f>COUNTIF([1]Març!C31:P31,"T")</f>
        <v>#VALUE!</v>
      </c>
      <c r="AH46" s="296"/>
      <c r="AK46" s="71"/>
      <c r="AL46" s="98" t="s">
        <v>60</v>
      </c>
      <c r="AM46" s="99">
        <f>COUNTIF(AN45:BB45,"F")</f>
        <v>6</v>
      </c>
      <c r="AN46" s="71">
        <v>7</v>
      </c>
      <c r="AO46" s="72"/>
      <c r="AP46" s="73"/>
      <c r="AQ46" s="72">
        <v>7</v>
      </c>
      <c r="AR46" s="71"/>
      <c r="AS46" s="72">
        <v>7</v>
      </c>
      <c r="AT46" s="74"/>
      <c r="AU46" s="73"/>
      <c r="AV46" s="71"/>
      <c r="AW46" s="71">
        <v>7</v>
      </c>
      <c r="AX46" s="100">
        <v>7</v>
      </c>
      <c r="AY46" s="76"/>
      <c r="AZ46" s="72"/>
      <c r="BA46" s="73">
        <v>7</v>
      </c>
      <c r="BB46" s="77"/>
      <c r="BC46" s="78"/>
    </row>
    <row r="47" spans="1:55" ht="15" customHeight="1">
      <c r="A47" s="39">
        <v>100</v>
      </c>
      <c r="C47" s="139" t="s">
        <v>121</v>
      </c>
      <c r="D47" s="103" t="s">
        <v>57</v>
      </c>
      <c r="E47" s="103" t="s">
        <v>57</v>
      </c>
      <c r="F47" s="103" t="s">
        <v>57</v>
      </c>
      <c r="G47" s="103" t="s">
        <v>57</v>
      </c>
      <c r="H47" s="103" t="s">
        <v>57</v>
      </c>
      <c r="I47" s="297" t="s">
        <v>57</v>
      </c>
      <c r="J47" s="46" t="s">
        <v>57</v>
      </c>
      <c r="K47" s="298" t="s">
        <v>56</v>
      </c>
      <c r="L47" s="103" t="s">
        <v>57</v>
      </c>
      <c r="M47" s="103" t="s">
        <v>57</v>
      </c>
      <c r="N47" s="103" t="s">
        <v>57</v>
      </c>
      <c r="O47" s="103" t="s">
        <v>57</v>
      </c>
      <c r="P47" s="43"/>
      <c r="Q47" s="43"/>
      <c r="R47" s="103" t="s">
        <v>57</v>
      </c>
      <c r="S47" s="103" t="s">
        <v>57</v>
      </c>
      <c r="T47" s="103" t="s">
        <v>57</v>
      </c>
      <c r="U47" s="299" t="s">
        <v>122</v>
      </c>
      <c r="V47" s="103" t="s">
        <v>57</v>
      </c>
      <c r="W47" s="43" t="s">
        <v>57</v>
      </c>
      <c r="X47" s="143" t="s">
        <v>57</v>
      </c>
      <c r="Y47" s="298" t="s">
        <v>56</v>
      </c>
      <c r="Z47" s="103" t="s">
        <v>57</v>
      </c>
      <c r="AA47" s="103" t="s">
        <v>57</v>
      </c>
      <c r="AB47" s="103" t="s">
        <v>57</v>
      </c>
      <c r="AC47" s="103" t="s">
        <v>57</v>
      </c>
      <c r="AD47" s="43"/>
      <c r="AE47" s="43"/>
      <c r="AF47" s="49" t="e">
        <f>COUNTIF([1]Març!C82:P82,"M")</f>
        <v>#VALUE!</v>
      </c>
      <c r="AG47" s="49" t="e">
        <f>COUNTIF([1]Març!C82:P82,"T")</f>
        <v>#VALUE!</v>
      </c>
      <c r="AH47" s="48"/>
      <c r="AK47" s="53"/>
      <c r="AL47" s="87" t="s">
        <v>57</v>
      </c>
      <c r="AM47" s="52">
        <f>COUNTIF(AN47:BB47,"M")</f>
        <v>6</v>
      </c>
      <c r="AN47" s="53" t="s">
        <v>60</v>
      </c>
      <c r="AO47" s="54" t="s">
        <v>66</v>
      </c>
      <c r="AP47" s="55" t="s">
        <v>57</v>
      </c>
      <c r="AQ47" s="54" t="s">
        <v>60</v>
      </c>
      <c r="AR47" s="53" t="s">
        <v>57</v>
      </c>
      <c r="AS47" s="54" t="s">
        <v>66</v>
      </c>
      <c r="AT47" s="56"/>
      <c r="AU47" s="55" t="s">
        <v>57</v>
      </c>
      <c r="AV47" s="53" t="s">
        <v>57</v>
      </c>
      <c r="AW47" s="53" t="s">
        <v>60</v>
      </c>
      <c r="AX47" s="109" t="s">
        <v>60</v>
      </c>
      <c r="AY47" s="300" t="s">
        <v>57</v>
      </c>
      <c r="AZ47" s="54" t="s">
        <v>66</v>
      </c>
      <c r="BA47" s="55" t="s">
        <v>60</v>
      </c>
      <c r="BB47" s="59" t="s">
        <v>57</v>
      </c>
      <c r="BC47" s="60" t="s">
        <v>57</v>
      </c>
    </row>
    <row r="48" spans="1:55" ht="15" customHeight="1">
      <c r="A48" s="39"/>
      <c r="C48" s="61">
        <f>SUM(D48:AE48)/4</f>
        <v>37.625</v>
      </c>
      <c r="D48" s="181">
        <v>7</v>
      </c>
      <c r="E48" s="181">
        <v>7</v>
      </c>
      <c r="F48" s="181">
        <v>7</v>
      </c>
      <c r="G48" s="181">
        <v>7</v>
      </c>
      <c r="H48" s="181">
        <v>7</v>
      </c>
      <c r="I48" s="301">
        <v>7</v>
      </c>
      <c r="J48" s="276">
        <v>7</v>
      </c>
      <c r="K48" s="302"/>
      <c r="L48" s="129">
        <v>7</v>
      </c>
      <c r="M48" s="129">
        <v>7</v>
      </c>
      <c r="N48" s="129">
        <v>7</v>
      </c>
      <c r="O48" s="181">
        <v>7</v>
      </c>
      <c r="P48" s="64"/>
      <c r="Q48" s="64"/>
      <c r="R48" s="181">
        <v>7</v>
      </c>
      <c r="S48" s="181">
        <v>7</v>
      </c>
      <c r="T48" s="181">
        <v>7</v>
      </c>
      <c r="U48" s="274">
        <v>3.5</v>
      </c>
      <c r="V48" s="181">
        <v>7</v>
      </c>
      <c r="W48" s="64">
        <v>7</v>
      </c>
      <c r="X48" s="303">
        <v>7</v>
      </c>
      <c r="Y48" s="302"/>
      <c r="Z48" s="181">
        <v>7</v>
      </c>
      <c r="AA48" s="129">
        <v>7</v>
      </c>
      <c r="AB48" s="181">
        <v>7</v>
      </c>
      <c r="AC48" s="181">
        <v>7</v>
      </c>
      <c r="AD48" s="64"/>
      <c r="AE48" s="64"/>
      <c r="AF48" s="49" t="e">
        <f>COUNTIF([1]Març!C83:P83,"M")</f>
        <v>#VALUE!</v>
      </c>
      <c r="AG48" s="49" t="e">
        <f>COUNTIF([1]Març!C83:P83,"T")</f>
        <v>#VALUE!</v>
      </c>
      <c r="AH48" s="48" t="e">
        <f>SUM(AF48:AG48)</f>
        <v>#VALUE!</v>
      </c>
      <c r="AI48" s="49" t="e">
        <f>AH48/8</f>
        <v>#VALUE!</v>
      </c>
      <c r="AK48" s="71"/>
      <c r="AL48" s="98" t="s">
        <v>60</v>
      </c>
      <c r="AM48" s="99">
        <f>COUNTIF(AN47:BB47,"F")</f>
        <v>5</v>
      </c>
      <c r="AN48" s="71"/>
      <c r="AO48" s="72"/>
      <c r="AP48" s="73">
        <v>7</v>
      </c>
      <c r="AQ48" s="72"/>
      <c r="AR48" s="71">
        <v>7</v>
      </c>
      <c r="AS48" s="72"/>
      <c r="AT48" s="74"/>
      <c r="AU48" s="73">
        <v>7</v>
      </c>
      <c r="AV48" s="71">
        <v>7</v>
      </c>
      <c r="AW48" s="71"/>
      <c r="AX48" s="160"/>
      <c r="AY48" s="304">
        <v>7</v>
      </c>
      <c r="AZ48" s="72"/>
      <c r="BA48" s="73"/>
      <c r="BB48" s="77">
        <v>7</v>
      </c>
      <c r="BC48" s="78">
        <v>7</v>
      </c>
    </row>
    <row r="49" spans="1:55" ht="15" customHeight="1">
      <c r="A49" s="179">
        <v>64</v>
      </c>
      <c r="C49" s="305" t="s">
        <v>123</v>
      </c>
      <c r="D49" s="306"/>
      <c r="E49" s="307"/>
      <c r="F49" s="308"/>
      <c r="G49" s="188"/>
      <c r="H49" s="309" t="s">
        <v>56</v>
      </c>
      <c r="I49" s="175" t="s">
        <v>124</v>
      </c>
      <c r="J49" s="175" t="s">
        <v>124</v>
      </c>
      <c r="K49" s="309" t="s">
        <v>56</v>
      </c>
      <c r="L49" s="188"/>
      <c r="M49" s="308"/>
      <c r="N49" s="188"/>
      <c r="O49" s="141" t="s">
        <v>125</v>
      </c>
      <c r="P49" s="43"/>
      <c r="Q49" s="310"/>
      <c r="R49" s="311" t="s">
        <v>126</v>
      </c>
      <c r="S49" s="188"/>
      <c r="T49" s="308"/>
      <c r="U49" s="188"/>
      <c r="V49" s="309" t="s">
        <v>56</v>
      </c>
      <c r="W49" s="312" t="s">
        <v>127</v>
      </c>
      <c r="X49" s="313" t="s">
        <v>127</v>
      </c>
      <c r="Y49" s="309" t="s">
        <v>56</v>
      </c>
      <c r="Z49" s="188"/>
      <c r="AA49" s="308"/>
      <c r="AB49" s="307"/>
      <c r="AC49" s="141" t="s">
        <v>125</v>
      </c>
      <c r="AD49" s="43"/>
      <c r="AE49" s="43"/>
      <c r="AF49" s="49" t="e">
        <f>COUNTIF([1]Març!C89:P89,"M")</f>
        <v>#VALUE!</v>
      </c>
      <c r="AG49" s="49" t="e">
        <f>COUNTIF([1]Març!C89:P89,"T")</f>
        <v>#VALUE!</v>
      </c>
      <c r="AH49" s="48"/>
      <c r="AK49" s="53"/>
      <c r="AL49" s="87" t="s">
        <v>79</v>
      </c>
      <c r="AM49" s="145">
        <f>COUNTIF(AN49:BB49,"T")</f>
        <v>5</v>
      </c>
      <c r="AN49" s="53" t="s">
        <v>79</v>
      </c>
      <c r="AO49" s="54" t="s">
        <v>66</v>
      </c>
      <c r="AP49" s="55" t="s">
        <v>60</v>
      </c>
      <c r="AQ49" s="54" t="s">
        <v>79</v>
      </c>
      <c r="AR49" s="53" t="s">
        <v>66</v>
      </c>
      <c r="AS49" s="54" t="s">
        <v>79</v>
      </c>
      <c r="AT49" s="56"/>
      <c r="AU49" s="55" t="s">
        <v>66</v>
      </c>
      <c r="AV49" s="53" t="s">
        <v>60</v>
      </c>
      <c r="AW49" s="53" t="s">
        <v>60</v>
      </c>
      <c r="AX49" s="109" t="s">
        <v>60</v>
      </c>
      <c r="AY49" s="207" t="s">
        <v>79</v>
      </c>
      <c r="AZ49" s="54" t="s">
        <v>66</v>
      </c>
      <c r="BA49" s="55" t="s">
        <v>60</v>
      </c>
      <c r="BB49" s="59" t="s">
        <v>79</v>
      </c>
      <c r="BC49" s="60" t="s">
        <v>79</v>
      </c>
    </row>
    <row r="50" spans="1:55" ht="15" customHeight="1">
      <c r="A50" s="179"/>
      <c r="C50" s="314"/>
      <c r="D50" s="315"/>
      <c r="E50" s="316" t="s">
        <v>128</v>
      </c>
      <c r="F50" s="317"/>
      <c r="G50" s="316" t="s">
        <v>128</v>
      </c>
      <c r="H50" s="318"/>
      <c r="I50" s="235"/>
      <c r="J50" s="235"/>
      <c r="K50" s="318"/>
      <c r="L50" s="316" t="s">
        <v>128</v>
      </c>
      <c r="M50" s="317"/>
      <c r="N50" s="316" t="s">
        <v>128</v>
      </c>
      <c r="O50" s="316" t="s">
        <v>128</v>
      </c>
      <c r="P50" s="116"/>
      <c r="Q50" s="319"/>
      <c r="R50" s="316" t="s">
        <v>128</v>
      </c>
      <c r="S50" s="316" t="s">
        <v>128</v>
      </c>
      <c r="T50" s="317"/>
      <c r="U50" s="316" t="s">
        <v>128</v>
      </c>
      <c r="V50" s="318"/>
      <c r="W50" s="320"/>
      <c r="X50" s="321"/>
      <c r="Y50" s="318"/>
      <c r="Z50" s="316" t="s">
        <v>128</v>
      </c>
      <c r="AA50" s="317"/>
      <c r="AB50" s="316" t="s">
        <v>128</v>
      </c>
      <c r="AC50" s="316" t="s">
        <v>128</v>
      </c>
      <c r="AD50" s="116"/>
      <c r="AE50" s="116"/>
      <c r="AH50" s="48"/>
      <c r="AK50" s="119"/>
      <c r="AL50" s="322"/>
      <c r="AM50" s="279"/>
      <c r="AN50" s="119"/>
      <c r="AO50" s="121"/>
      <c r="AP50" s="122"/>
      <c r="AQ50" s="121"/>
      <c r="AR50" s="119"/>
      <c r="AS50" s="121"/>
      <c r="AT50" s="123"/>
      <c r="AU50" s="122"/>
      <c r="AV50" s="119"/>
      <c r="AW50" s="119"/>
      <c r="AX50" s="124"/>
      <c r="AY50" s="323"/>
      <c r="AZ50" s="121"/>
      <c r="BA50" s="122"/>
      <c r="BB50" s="126"/>
      <c r="BC50" s="127"/>
    </row>
    <row r="51" spans="1:55" ht="15" customHeight="1">
      <c r="A51" s="179"/>
      <c r="C51" s="314"/>
      <c r="D51" s="316" t="s">
        <v>128</v>
      </c>
      <c r="E51" s="324" t="s">
        <v>129</v>
      </c>
      <c r="F51" s="316" t="s">
        <v>128</v>
      </c>
      <c r="G51" s="325"/>
      <c r="H51" s="326"/>
      <c r="I51" s="327"/>
      <c r="J51" s="327"/>
      <c r="K51" s="326"/>
      <c r="L51" s="324" t="s">
        <v>129</v>
      </c>
      <c r="M51" s="316" t="s">
        <v>128</v>
      </c>
      <c r="N51" s="325"/>
      <c r="O51" s="328" t="s">
        <v>129</v>
      </c>
      <c r="P51" s="116"/>
      <c r="Q51" s="116"/>
      <c r="R51" s="324" t="s">
        <v>129</v>
      </c>
      <c r="S51" s="324" t="s">
        <v>129</v>
      </c>
      <c r="T51" s="316" t="s">
        <v>128</v>
      </c>
      <c r="U51" s="325"/>
      <c r="V51" s="326"/>
      <c r="W51" s="329"/>
      <c r="X51" s="330"/>
      <c r="Y51" s="326"/>
      <c r="Z51" s="324" t="s">
        <v>129</v>
      </c>
      <c r="AA51" s="316" t="s">
        <v>128</v>
      </c>
      <c r="AB51" s="325"/>
      <c r="AC51" s="328" t="s">
        <v>129</v>
      </c>
      <c r="AD51" s="116"/>
      <c r="AE51" s="116"/>
      <c r="AH51" s="48"/>
      <c r="AK51" s="119" t="s">
        <v>91</v>
      </c>
      <c r="AL51" s="120" t="s">
        <v>60</v>
      </c>
      <c r="AM51" s="70">
        <f>COUNTIF(AN49:BB49,"F")</f>
        <v>5</v>
      </c>
      <c r="AN51" s="119"/>
      <c r="AO51" s="121"/>
      <c r="AP51" s="122"/>
      <c r="AQ51" s="121"/>
      <c r="AR51" s="119"/>
      <c r="AS51" s="121"/>
      <c r="AT51" s="123"/>
      <c r="AU51" s="122"/>
      <c r="AV51" s="119"/>
      <c r="AW51" s="119"/>
      <c r="AX51" s="124"/>
      <c r="AY51" s="327"/>
      <c r="AZ51" s="121"/>
      <c r="BA51" s="122"/>
      <c r="BB51" s="126"/>
      <c r="BC51" s="127"/>
    </row>
    <row r="52" spans="1:55" ht="15" customHeight="1">
      <c r="A52" s="179"/>
      <c r="C52" s="61">
        <f>SUM(D52:AE52)/4</f>
        <v>22.3125</v>
      </c>
      <c r="D52" s="149">
        <v>2.5</v>
      </c>
      <c r="E52" s="149">
        <f>4.25</f>
        <v>4.25</v>
      </c>
      <c r="F52" s="149">
        <v>2.5</v>
      </c>
      <c r="G52" s="149">
        <v>2.5</v>
      </c>
      <c r="H52" s="331"/>
      <c r="I52" s="66">
        <v>7</v>
      </c>
      <c r="J52" s="158">
        <v>7</v>
      </c>
      <c r="K52" s="331"/>
      <c r="L52" s="149">
        <f>4.25</f>
        <v>4.25</v>
      </c>
      <c r="M52" s="149">
        <v>2.5</v>
      </c>
      <c r="N52" s="149">
        <v>2.5</v>
      </c>
      <c r="O52" s="149">
        <f>3.5+1.75</f>
        <v>5.25</v>
      </c>
      <c r="P52" s="66"/>
      <c r="Q52" s="137"/>
      <c r="R52" s="149">
        <f>7.5+1.75</f>
        <v>9.25</v>
      </c>
      <c r="S52" s="149">
        <f>4.25</f>
        <v>4.25</v>
      </c>
      <c r="T52" s="149">
        <v>2.5</v>
      </c>
      <c r="U52" s="149">
        <v>2.5</v>
      </c>
      <c r="V52" s="331"/>
      <c r="W52" s="332">
        <v>8</v>
      </c>
      <c r="X52" s="333">
        <v>8</v>
      </c>
      <c r="Y52" s="331"/>
      <c r="Z52" s="149">
        <f>4.25</f>
        <v>4.25</v>
      </c>
      <c r="AA52" s="149">
        <v>2.5</v>
      </c>
      <c r="AB52" s="149">
        <v>2.5</v>
      </c>
      <c r="AC52" s="149">
        <f>3.5+1.75</f>
        <v>5.25</v>
      </c>
      <c r="AD52" s="66"/>
      <c r="AE52" s="158"/>
      <c r="AH52" s="48"/>
      <c r="AK52" s="71">
        <v>5</v>
      </c>
      <c r="AL52" s="98"/>
      <c r="AM52" s="71"/>
      <c r="AN52" s="71">
        <v>7</v>
      </c>
      <c r="AO52" s="72"/>
      <c r="AP52" s="73"/>
      <c r="AQ52" s="72">
        <v>7</v>
      </c>
      <c r="AR52" s="71"/>
      <c r="AS52" s="72">
        <v>7</v>
      </c>
      <c r="AT52" s="74"/>
      <c r="AU52" s="73"/>
      <c r="AV52" s="71"/>
      <c r="AW52" s="71"/>
      <c r="AX52" s="75"/>
      <c r="AY52" s="194">
        <v>7</v>
      </c>
      <c r="AZ52" s="72"/>
      <c r="BA52" s="73"/>
      <c r="BB52" s="77">
        <v>7</v>
      </c>
      <c r="BC52" s="78">
        <v>7</v>
      </c>
    </row>
    <row r="53" spans="1:55" s="334" customFormat="1" ht="15" customHeight="1">
      <c r="A53" s="170">
        <v>70</v>
      </c>
      <c r="C53" s="335" t="s">
        <v>130</v>
      </c>
      <c r="D53" s="173" t="s">
        <v>131</v>
      </c>
      <c r="E53" s="173" t="s">
        <v>131</v>
      </c>
      <c r="F53" s="173" t="s">
        <v>131</v>
      </c>
      <c r="G53" s="173" t="s">
        <v>131</v>
      </c>
      <c r="H53" s="173" t="s">
        <v>131</v>
      </c>
      <c r="I53" s="197" t="s">
        <v>132</v>
      </c>
      <c r="J53" s="175"/>
      <c r="K53" s="173" t="s">
        <v>131</v>
      </c>
      <c r="L53" s="173" t="s">
        <v>131</v>
      </c>
      <c r="M53" s="173" t="s">
        <v>131</v>
      </c>
      <c r="N53" s="173" t="s">
        <v>131</v>
      </c>
      <c r="O53" s="173" t="s">
        <v>131</v>
      </c>
      <c r="P53" s="175"/>
      <c r="Q53" s="175"/>
      <c r="R53" s="173" t="s">
        <v>131</v>
      </c>
      <c r="S53" s="173" t="s">
        <v>131</v>
      </c>
      <c r="T53" s="173" t="s">
        <v>131</v>
      </c>
      <c r="U53" s="173" t="s">
        <v>131</v>
      </c>
      <c r="V53" s="173" t="s">
        <v>131</v>
      </c>
      <c r="W53" s="175"/>
      <c r="X53" s="197" t="s">
        <v>133</v>
      </c>
      <c r="Y53" s="173" t="s">
        <v>131</v>
      </c>
      <c r="Z53" s="173" t="s">
        <v>131</v>
      </c>
      <c r="AA53" s="173" t="s">
        <v>131</v>
      </c>
      <c r="AB53" s="173" t="s">
        <v>131</v>
      </c>
      <c r="AC53" s="173" t="s">
        <v>131</v>
      </c>
      <c r="AD53" s="175"/>
      <c r="AE53" s="175"/>
      <c r="AH53" s="336">
        <f>SUM(AF53:AG53)</f>
        <v>0</v>
      </c>
      <c r="AI53" s="334">
        <f>AH53/8</f>
        <v>0</v>
      </c>
      <c r="AK53" s="53"/>
      <c r="AL53" s="51" t="s">
        <v>79</v>
      </c>
      <c r="AM53" s="279">
        <f>COUNTIF(AN53:BB53,"T")</f>
        <v>9</v>
      </c>
      <c r="AN53" s="53" t="s">
        <v>79</v>
      </c>
      <c r="AO53" s="54" t="s">
        <v>60</v>
      </c>
      <c r="AP53" s="55" t="s">
        <v>79</v>
      </c>
      <c r="AQ53" s="54" t="s">
        <v>79</v>
      </c>
      <c r="AR53" s="53" t="s">
        <v>60</v>
      </c>
      <c r="AS53" s="54" t="s">
        <v>79</v>
      </c>
      <c r="AT53" s="56"/>
      <c r="AU53" s="55" t="s">
        <v>79</v>
      </c>
      <c r="AV53" s="53" t="s">
        <v>79</v>
      </c>
      <c r="AW53" s="53" t="s">
        <v>60</v>
      </c>
      <c r="AX53" s="208" t="s">
        <v>60</v>
      </c>
      <c r="AY53" s="337" t="s">
        <v>79</v>
      </c>
      <c r="AZ53" s="54" t="s">
        <v>79</v>
      </c>
      <c r="BA53" s="55" t="s">
        <v>79</v>
      </c>
      <c r="BB53" s="59" t="s">
        <v>60</v>
      </c>
      <c r="BC53" s="60" t="s">
        <v>60</v>
      </c>
    </row>
    <row r="54" spans="1:55" s="334" customFormat="1" ht="15.75">
      <c r="A54" s="170"/>
      <c r="C54" s="61">
        <f>SUM(D54:AE54)/4</f>
        <v>26</v>
      </c>
      <c r="D54" s="149">
        <v>4.5</v>
      </c>
      <c r="E54" s="149">
        <v>4.5</v>
      </c>
      <c r="F54" s="149">
        <v>4.5</v>
      </c>
      <c r="G54" s="307">
        <v>4.5</v>
      </c>
      <c r="H54" s="149">
        <v>4.5</v>
      </c>
      <c r="I54" s="203">
        <v>7</v>
      </c>
      <c r="J54" s="158"/>
      <c r="K54" s="149">
        <v>4.5</v>
      </c>
      <c r="L54" s="149">
        <v>4.5</v>
      </c>
      <c r="M54" s="149">
        <v>4.5</v>
      </c>
      <c r="N54" s="149">
        <v>4.5</v>
      </c>
      <c r="O54" s="149">
        <v>4.5</v>
      </c>
      <c r="P54" s="158"/>
      <c r="Q54" s="158"/>
      <c r="R54" s="149">
        <v>4.5</v>
      </c>
      <c r="S54" s="149">
        <v>4.5</v>
      </c>
      <c r="T54" s="149">
        <v>4.5</v>
      </c>
      <c r="U54" s="149">
        <v>4.5</v>
      </c>
      <c r="V54" s="149">
        <v>4.5</v>
      </c>
      <c r="W54" s="235"/>
      <c r="X54" s="158">
        <v>7</v>
      </c>
      <c r="Y54" s="149">
        <v>4.5</v>
      </c>
      <c r="Z54" s="149">
        <v>4.5</v>
      </c>
      <c r="AA54" s="149">
        <v>4.5</v>
      </c>
      <c r="AB54" s="149">
        <v>4.5</v>
      </c>
      <c r="AC54" s="149">
        <v>4.5</v>
      </c>
      <c r="AD54" s="158"/>
      <c r="AE54" s="158"/>
      <c r="AF54" s="334" t="e">
        <f>COUNTIF([1]Març!C87:P87,"M")</f>
        <v>#VALUE!</v>
      </c>
      <c r="AG54" s="334" t="e">
        <f>COUNTIF([1]Març!C87:P87,"T")</f>
        <v>#VALUE!</v>
      </c>
      <c r="AH54" s="336"/>
      <c r="AK54" s="71"/>
      <c r="AL54" s="69" t="s">
        <v>60</v>
      </c>
      <c r="AM54" s="70">
        <f>COUNTIF(AN53:BB53,"F")</f>
        <v>5</v>
      </c>
      <c r="AN54" s="71">
        <v>7</v>
      </c>
      <c r="AO54" s="72"/>
      <c r="AP54" s="73">
        <v>7</v>
      </c>
      <c r="AQ54" s="72">
        <v>7</v>
      </c>
      <c r="AR54" s="71"/>
      <c r="AS54" s="72">
        <v>7</v>
      </c>
      <c r="AT54" s="74"/>
      <c r="AU54" s="73">
        <v>7</v>
      </c>
      <c r="AV54" s="71">
        <v>7</v>
      </c>
      <c r="AW54" s="71"/>
      <c r="AX54" s="210"/>
      <c r="AY54" s="211">
        <v>7</v>
      </c>
      <c r="AZ54" s="72">
        <v>7</v>
      </c>
      <c r="BA54" s="73">
        <v>7</v>
      </c>
      <c r="BB54" s="77"/>
      <c r="BC54" s="78"/>
    </row>
    <row r="55" spans="1:55" s="35" customFormat="1" ht="15" customHeight="1">
      <c r="A55" s="39">
        <v>100</v>
      </c>
      <c r="C55" s="40" t="s">
        <v>134</v>
      </c>
      <c r="D55" s="103" t="s">
        <v>79</v>
      </c>
      <c r="E55" s="103" t="s">
        <v>79</v>
      </c>
      <c r="F55" s="141" t="s">
        <v>135</v>
      </c>
      <c r="G55" s="103" t="s">
        <v>79</v>
      </c>
      <c r="H55" s="103" t="s">
        <v>79</v>
      </c>
      <c r="I55" s="46" t="s">
        <v>79</v>
      </c>
      <c r="J55" s="46"/>
      <c r="K55" s="103" t="s">
        <v>79</v>
      </c>
      <c r="L55" s="103" t="s">
        <v>79</v>
      </c>
      <c r="M55" s="103" t="s">
        <v>79</v>
      </c>
      <c r="N55" s="103" t="s">
        <v>79</v>
      </c>
      <c r="O55" s="103" t="s">
        <v>79</v>
      </c>
      <c r="P55" s="175"/>
      <c r="Q55" s="175"/>
      <c r="R55" s="103" t="s">
        <v>79</v>
      </c>
      <c r="S55" s="103" t="s">
        <v>79</v>
      </c>
      <c r="T55" s="103" t="s">
        <v>79</v>
      </c>
      <c r="U55" s="103" t="s">
        <v>79</v>
      </c>
      <c r="V55" s="103" t="s">
        <v>79</v>
      </c>
      <c r="W55" s="197"/>
      <c r="X55" s="338" t="s">
        <v>79</v>
      </c>
      <c r="Y55" s="103" t="s">
        <v>79</v>
      </c>
      <c r="Z55" s="103" t="s">
        <v>79</v>
      </c>
      <c r="AA55" s="103" t="s">
        <v>79</v>
      </c>
      <c r="AB55" s="103" t="s">
        <v>79</v>
      </c>
      <c r="AC55" s="103" t="s">
        <v>79</v>
      </c>
      <c r="AD55" s="175"/>
      <c r="AE55" s="175"/>
      <c r="AF55" s="35" t="e">
        <f>COUNTIF([1]Març!C84:P84,"M")</f>
        <v>#VALUE!</v>
      </c>
      <c r="AG55" s="35" t="e">
        <f>COUNTIF([1]Març!C84:P84,"T")</f>
        <v>#VALUE!</v>
      </c>
      <c r="AH55" s="48"/>
      <c r="AI55" s="49"/>
      <c r="AK55" s="86"/>
      <c r="AL55" s="87" t="s">
        <v>79</v>
      </c>
      <c r="AM55" s="145">
        <f>COUNTIF(AN55:BB55,"T")</f>
        <v>7</v>
      </c>
      <c r="AN55" s="86" t="s">
        <v>79</v>
      </c>
      <c r="AO55" s="54" t="s">
        <v>60</v>
      </c>
      <c r="AP55" s="55" t="s">
        <v>60</v>
      </c>
      <c r="AQ55" s="54" t="s">
        <v>79</v>
      </c>
      <c r="AR55" s="86" t="s">
        <v>79</v>
      </c>
      <c r="AS55" s="54" t="s">
        <v>60</v>
      </c>
      <c r="AT55" s="56"/>
      <c r="AU55" s="55" t="s">
        <v>60</v>
      </c>
      <c r="AV55" s="86" t="s">
        <v>79</v>
      </c>
      <c r="AW55" s="86" t="s">
        <v>60</v>
      </c>
      <c r="AX55" s="208" t="s">
        <v>60</v>
      </c>
      <c r="AY55" s="209" t="s">
        <v>79</v>
      </c>
      <c r="AZ55" s="54" t="s">
        <v>79</v>
      </c>
      <c r="BA55" s="55" t="s">
        <v>79</v>
      </c>
      <c r="BB55" s="59" t="s">
        <v>60</v>
      </c>
      <c r="BC55" s="89" t="s">
        <v>60</v>
      </c>
    </row>
    <row r="56" spans="1:55" ht="16.5" customHeight="1">
      <c r="A56" s="39"/>
      <c r="C56" s="61">
        <f>SUM(D56:AE56)/4</f>
        <v>37.625</v>
      </c>
      <c r="D56" s="129">
        <v>7</v>
      </c>
      <c r="E56" s="129">
        <v>7</v>
      </c>
      <c r="F56" s="150">
        <v>3.5</v>
      </c>
      <c r="G56" s="129">
        <v>7</v>
      </c>
      <c r="H56" s="129">
        <v>7</v>
      </c>
      <c r="I56" s="276">
        <v>7</v>
      </c>
      <c r="J56" s="276"/>
      <c r="K56" s="129">
        <v>7</v>
      </c>
      <c r="L56" s="129">
        <v>7</v>
      </c>
      <c r="M56" s="129">
        <v>7</v>
      </c>
      <c r="N56" s="129">
        <v>7</v>
      </c>
      <c r="O56" s="129">
        <v>7</v>
      </c>
      <c r="P56" s="158"/>
      <c r="Q56" s="158"/>
      <c r="R56" s="129">
        <v>7</v>
      </c>
      <c r="S56" s="129">
        <v>7</v>
      </c>
      <c r="T56" s="129">
        <v>7</v>
      </c>
      <c r="U56" s="129">
        <v>7</v>
      </c>
      <c r="V56" s="129">
        <v>7</v>
      </c>
      <c r="W56" s="203"/>
      <c r="X56" s="339">
        <v>7</v>
      </c>
      <c r="Y56" s="129">
        <v>7</v>
      </c>
      <c r="Z56" s="129">
        <v>7</v>
      </c>
      <c r="AA56" s="129">
        <v>7</v>
      </c>
      <c r="AB56" s="129">
        <v>7</v>
      </c>
      <c r="AC56" s="129">
        <v>7</v>
      </c>
      <c r="AD56" s="158"/>
      <c r="AE56" s="158"/>
      <c r="AH56" s="48">
        <f>SUM(AF56:AG56)</f>
        <v>0</v>
      </c>
      <c r="AI56" s="49">
        <f>AH56/8</f>
        <v>0</v>
      </c>
      <c r="AK56" s="97"/>
      <c r="AL56" s="98" t="s">
        <v>60</v>
      </c>
      <c r="AM56" s="70">
        <f>COUNTIF(AN55:BB55,"F")</f>
        <v>7</v>
      </c>
      <c r="AN56" s="97">
        <v>7</v>
      </c>
      <c r="AO56" s="72"/>
      <c r="AP56" s="73"/>
      <c r="AQ56" s="72">
        <v>7</v>
      </c>
      <c r="AR56" s="97">
        <v>7</v>
      </c>
      <c r="AS56" s="72"/>
      <c r="AT56" s="74"/>
      <c r="AU56" s="73"/>
      <c r="AV56" s="97">
        <v>7</v>
      </c>
      <c r="AW56" s="97"/>
      <c r="AX56" s="210"/>
      <c r="AY56" s="340">
        <v>7</v>
      </c>
      <c r="AZ56" s="72">
        <v>7</v>
      </c>
      <c r="BA56" s="73">
        <v>7</v>
      </c>
      <c r="BB56" s="77"/>
      <c r="BC56" s="101"/>
    </row>
    <row r="57" spans="1:55" s="213" customFormat="1" ht="15" customHeight="1">
      <c r="A57" s="212"/>
      <c r="C57" s="214" t="s">
        <v>136</v>
      </c>
      <c r="D57" s="215" t="s">
        <v>46</v>
      </c>
      <c r="E57" s="215" t="s">
        <v>47</v>
      </c>
      <c r="F57" s="215" t="s">
        <v>48</v>
      </c>
      <c r="G57" s="215" t="s">
        <v>49</v>
      </c>
      <c r="H57" s="215" t="s">
        <v>50</v>
      </c>
      <c r="I57" s="215" t="s">
        <v>51</v>
      </c>
      <c r="J57" s="215" t="s">
        <v>52</v>
      </c>
      <c r="K57" s="215" t="s">
        <v>46</v>
      </c>
      <c r="L57" s="215" t="s">
        <v>47</v>
      </c>
      <c r="M57" s="215" t="s">
        <v>48</v>
      </c>
      <c r="N57" s="215" t="s">
        <v>49</v>
      </c>
      <c r="O57" s="215" t="s">
        <v>50</v>
      </c>
      <c r="P57" s="215" t="s">
        <v>51</v>
      </c>
      <c r="Q57" s="215" t="s">
        <v>52</v>
      </c>
      <c r="R57" s="215" t="s">
        <v>46</v>
      </c>
      <c r="S57" s="215" t="s">
        <v>47</v>
      </c>
      <c r="T57" s="215" t="s">
        <v>48</v>
      </c>
      <c r="U57" s="215" t="s">
        <v>49</v>
      </c>
      <c r="V57" s="215" t="s">
        <v>50</v>
      </c>
      <c r="W57" s="215" t="s">
        <v>51</v>
      </c>
      <c r="X57" s="215" t="s">
        <v>52</v>
      </c>
      <c r="Y57" s="215" t="s">
        <v>46</v>
      </c>
      <c r="Z57" s="215" t="s">
        <v>47</v>
      </c>
      <c r="AA57" s="215" t="s">
        <v>48</v>
      </c>
      <c r="AB57" s="215" t="s">
        <v>49</v>
      </c>
      <c r="AC57" s="215" t="s">
        <v>50</v>
      </c>
      <c r="AD57" s="215" t="s">
        <v>51</v>
      </c>
      <c r="AE57" s="215" t="s">
        <v>52</v>
      </c>
      <c r="AH57" s="216">
        <f>SUM(AF57:AG57)</f>
        <v>0</v>
      </c>
      <c r="AI57" s="213">
        <f>AH57/8</f>
        <v>0</v>
      </c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168" t="s">
        <v>51</v>
      </c>
      <c r="AY57" s="168" t="s">
        <v>51</v>
      </c>
      <c r="AZ57" s="217"/>
      <c r="BA57" s="217"/>
      <c r="BB57" s="218"/>
      <c r="BC57" s="219"/>
    </row>
    <row r="58" spans="1:55" s="334" customFormat="1" ht="15" customHeight="1">
      <c r="A58" s="39">
        <v>100</v>
      </c>
      <c r="C58" s="305" t="s">
        <v>137</v>
      </c>
      <c r="D58" s="45" t="s">
        <v>57</v>
      </c>
      <c r="E58" s="45" t="s">
        <v>57</v>
      </c>
      <c r="F58" s="45" t="s">
        <v>57</v>
      </c>
      <c r="G58" s="45" t="s">
        <v>57</v>
      </c>
      <c r="H58" s="45" t="s">
        <v>57</v>
      </c>
      <c r="I58" s="43"/>
      <c r="J58" s="43"/>
      <c r="K58" s="45" t="s">
        <v>57</v>
      </c>
      <c r="L58" s="45" t="s">
        <v>57</v>
      </c>
      <c r="M58" s="45" t="s">
        <v>57</v>
      </c>
      <c r="N58" s="44" t="s">
        <v>138</v>
      </c>
      <c r="O58" s="45" t="s">
        <v>57</v>
      </c>
      <c r="P58" s="46" t="s">
        <v>57</v>
      </c>
      <c r="Q58" s="43"/>
      <c r="R58" s="45" t="s">
        <v>57</v>
      </c>
      <c r="S58" s="45" t="s">
        <v>57</v>
      </c>
      <c r="T58" s="45" t="s">
        <v>57</v>
      </c>
      <c r="U58" s="45" t="s">
        <v>57</v>
      </c>
      <c r="V58" s="45" t="s">
        <v>57</v>
      </c>
      <c r="W58" s="261"/>
      <c r="X58" s="261"/>
      <c r="Y58" s="45" t="s">
        <v>57</v>
      </c>
      <c r="Z58" s="45" t="s">
        <v>57</v>
      </c>
      <c r="AA58" s="45" t="s">
        <v>57</v>
      </c>
      <c r="AB58" s="45" t="s">
        <v>57</v>
      </c>
      <c r="AC58" s="45" t="s">
        <v>57</v>
      </c>
      <c r="AD58" s="261"/>
      <c r="AE58" s="197" t="s">
        <v>57</v>
      </c>
      <c r="AH58" s="336">
        <f>SUM(AF58:AG58)</f>
        <v>0</v>
      </c>
      <c r="AI58" s="334">
        <f>AH58/8</f>
        <v>0</v>
      </c>
      <c r="AK58" s="86"/>
      <c r="AL58" s="87" t="s">
        <v>57</v>
      </c>
      <c r="AM58" s="52">
        <f>COUNTIF(AN58:BB58,"M")</f>
        <v>7</v>
      </c>
      <c r="AN58" s="86" t="s">
        <v>57</v>
      </c>
      <c r="AO58" s="54" t="s">
        <v>60</v>
      </c>
      <c r="AP58" s="55" t="s">
        <v>57</v>
      </c>
      <c r="AQ58" s="54" t="s">
        <v>57</v>
      </c>
      <c r="AR58" s="86" t="s">
        <v>57</v>
      </c>
      <c r="AS58" s="54" t="s">
        <v>60</v>
      </c>
      <c r="AT58" s="56"/>
      <c r="AU58" s="55" t="s">
        <v>57</v>
      </c>
      <c r="AV58" s="86" t="s">
        <v>60</v>
      </c>
      <c r="AW58" s="86" t="s">
        <v>57</v>
      </c>
      <c r="AX58" s="208" t="s">
        <v>60</v>
      </c>
      <c r="AY58" s="58" t="s">
        <v>60</v>
      </c>
      <c r="AZ58" s="54" t="s">
        <v>60</v>
      </c>
      <c r="BA58" s="55" t="s">
        <v>57</v>
      </c>
      <c r="BB58" s="59" t="s">
        <v>60</v>
      </c>
      <c r="BC58" s="89" t="s">
        <v>60</v>
      </c>
    </row>
    <row r="59" spans="1:55" s="35" customFormat="1" ht="15" customHeight="1">
      <c r="A59" s="39"/>
      <c r="C59" s="61">
        <f>SUM(D59:AE59)/4</f>
        <v>37.625</v>
      </c>
      <c r="D59" s="129">
        <v>7</v>
      </c>
      <c r="E59" s="129">
        <v>7</v>
      </c>
      <c r="F59" s="129">
        <v>7</v>
      </c>
      <c r="G59" s="129">
        <v>7</v>
      </c>
      <c r="H59" s="129">
        <v>7</v>
      </c>
      <c r="I59" s="64"/>
      <c r="J59" s="64"/>
      <c r="K59" s="129">
        <v>7</v>
      </c>
      <c r="L59" s="129">
        <v>7</v>
      </c>
      <c r="M59" s="129">
        <v>7</v>
      </c>
      <c r="N59" s="274">
        <v>3.5</v>
      </c>
      <c r="O59" s="129">
        <v>7</v>
      </c>
      <c r="P59" s="276">
        <v>7</v>
      </c>
      <c r="Q59" s="64"/>
      <c r="R59" s="129">
        <v>7</v>
      </c>
      <c r="S59" s="129">
        <v>7</v>
      </c>
      <c r="T59" s="129">
        <v>7</v>
      </c>
      <c r="U59" s="129">
        <v>7</v>
      </c>
      <c r="V59" s="129">
        <v>7</v>
      </c>
      <c r="W59" s="96"/>
      <c r="X59" s="96"/>
      <c r="Y59" s="129">
        <v>7</v>
      </c>
      <c r="Z59" s="129">
        <v>7</v>
      </c>
      <c r="AA59" s="129">
        <v>7</v>
      </c>
      <c r="AB59" s="129">
        <v>7</v>
      </c>
      <c r="AC59" s="129">
        <v>7</v>
      </c>
      <c r="AD59" s="96"/>
      <c r="AE59" s="203">
        <v>7</v>
      </c>
      <c r="AF59" s="35" t="e">
        <f>COUNTIF([1]Març!C39:P39,"M")</f>
        <v>#VALUE!</v>
      </c>
      <c r="AG59" s="35" t="e">
        <f>COUNTIF([1]Març!C39:P39,"T")</f>
        <v>#VALUE!</v>
      </c>
      <c r="AH59" s="48"/>
      <c r="AI59" s="49"/>
      <c r="AK59" s="97"/>
      <c r="AL59" s="98" t="s">
        <v>60</v>
      </c>
      <c r="AM59" s="99">
        <f>COUNTIF(AN58:BB58,"F")</f>
        <v>7</v>
      </c>
      <c r="AN59" s="97">
        <v>7</v>
      </c>
      <c r="AO59" s="72"/>
      <c r="AP59" s="73">
        <v>7</v>
      </c>
      <c r="AQ59" s="72">
        <v>7</v>
      </c>
      <c r="AR59" s="97">
        <v>7</v>
      </c>
      <c r="AS59" s="72"/>
      <c r="AT59" s="74"/>
      <c r="AU59" s="73">
        <v>7</v>
      </c>
      <c r="AV59" s="97"/>
      <c r="AW59" s="97">
        <v>7</v>
      </c>
      <c r="AX59" s="210"/>
      <c r="AY59" s="76"/>
      <c r="AZ59" s="72"/>
      <c r="BA59" s="73">
        <v>7</v>
      </c>
      <c r="BB59" s="77"/>
      <c r="BC59" s="101"/>
    </row>
    <row r="60" spans="1:55" ht="15" customHeight="1">
      <c r="A60" s="39">
        <v>50</v>
      </c>
      <c r="C60" s="102" t="s">
        <v>139</v>
      </c>
      <c r="D60" s="103" t="s">
        <v>140</v>
      </c>
      <c r="E60" s="341" t="s">
        <v>56</v>
      </c>
      <c r="F60" s="103" t="s">
        <v>140</v>
      </c>
      <c r="G60" s="103" t="s">
        <v>140</v>
      </c>
      <c r="H60" s="221" t="s">
        <v>56</v>
      </c>
      <c r="I60" s="223" t="s">
        <v>22</v>
      </c>
      <c r="J60" s="223" t="s">
        <v>22</v>
      </c>
      <c r="K60" s="103" t="s">
        <v>140</v>
      </c>
      <c r="L60" s="103" t="s">
        <v>141</v>
      </c>
      <c r="M60" s="103" t="s">
        <v>140</v>
      </c>
      <c r="N60" s="341" t="s">
        <v>56</v>
      </c>
      <c r="O60" s="103" t="s">
        <v>140</v>
      </c>
      <c r="P60" s="175"/>
      <c r="Q60" s="175"/>
      <c r="R60" s="103" t="s">
        <v>140</v>
      </c>
      <c r="S60" s="222" t="s">
        <v>101</v>
      </c>
      <c r="T60" s="103" t="s">
        <v>140</v>
      </c>
      <c r="U60" s="103" t="s">
        <v>140</v>
      </c>
      <c r="V60" s="221" t="s">
        <v>56</v>
      </c>
      <c r="W60" s="223" t="s">
        <v>22</v>
      </c>
      <c r="X60" s="223" t="s">
        <v>22</v>
      </c>
      <c r="Y60" s="103" t="s">
        <v>140</v>
      </c>
      <c r="Z60" s="103" t="s">
        <v>141</v>
      </c>
      <c r="AA60" s="103" t="s">
        <v>140</v>
      </c>
      <c r="AB60" s="221" t="s">
        <v>56</v>
      </c>
      <c r="AC60" s="103" t="s">
        <v>141</v>
      </c>
      <c r="AD60" s="175"/>
      <c r="AE60" s="175"/>
      <c r="AF60" s="49" t="e">
        <f>COUNTIF([1]Març!C25:P25,"M")</f>
        <v>#VALUE!</v>
      </c>
      <c r="AG60" s="49" t="e">
        <f>COUNTIF([1]Març!C25:P25,"T")</f>
        <v>#VALUE!</v>
      </c>
      <c r="AH60" s="48"/>
      <c r="AK60" s="86" t="s">
        <v>91</v>
      </c>
      <c r="AL60" s="87" t="s">
        <v>57</v>
      </c>
      <c r="AM60" s="52">
        <f>COUNTIF(AN60:BB60,"M")</f>
        <v>5</v>
      </c>
      <c r="AN60" s="86" t="s">
        <v>57</v>
      </c>
      <c r="AO60" s="54" t="s">
        <v>57</v>
      </c>
      <c r="AP60" s="55" t="s">
        <v>60</v>
      </c>
      <c r="AQ60" s="54" t="s">
        <v>60</v>
      </c>
      <c r="AR60" s="86" t="s">
        <v>66</v>
      </c>
      <c r="AS60" s="54"/>
      <c r="AT60" s="56"/>
      <c r="AU60" s="55" t="s">
        <v>66</v>
      </c>
      <c r="AV60" s="86" t="s">
        <v>57</v>
      </c>
      <c r="AW60" s="86" t="s">
        <v>60</v>
      </c>
      <c r="AX60" s="208" t="s">
        <v>60</v>
      </c>
      <c r="AY60" s="208" t="s">
        <v>57</v>
      </c>
      <c r="AZ60" s="54" t="s">
        <v>57</v>
      </c>
      <c r="BA60" s="55" t="s">
        <v>66</v>
      </c>
      <c r="BB60" s="59" t="s">
        <v>60</v>
      </c>
      <c r="BC60" s="127" t="s">
        <v>57</v>
      </c>
    </row>
    <row r="61" spans="1:55" ht="15" customHeight="1">
      <c r="A61" s="342"/>
      <c r="C61" s="111"/>
      <c r="D61" s="112"/>
      <c r="E61" s="343"/>
      <c r="F61" s="110"/>
      <c r="G61" s="112"/>
      <c r="H61" s="231"/>
      <c r="I61" s="238"/>
      <c r="J61" s="238"/>
      <c r="K61" s="112"/>
      <c r="L61" s="112"/>
      <c r="M61" s="110"/>
      <c r="N61" s="343"/>
      <c r="O61" s="112"/>
      <c r="P61" s="235"/>
      <c r="Q61" s="235"/>
      <c r="R61" s="112"/>
      <c r="S61" s="112"/>
      <c r="T61" s="110"/>
      <c r="U61" s="112"/>
      <c r="V61" s="231"/>
      <c r="W61" s="238"/>
      <c r="X61" s="238"/>
      <c r="Y61" s="112"/>
      <c r="Z61" s="112"/>
      <c r="AA61" s="110"/>
      <c r="AB61" s="231"/>
      <c r="AC61" s="112"/>
      <c r="AD61" s="235"/>
      <c r="AE61" s="235"/>
      <c r="AH61" s="48">
        <f>SUM(AF61:AG61)</f>
        <v>0</v>
      </c>
      <c r="AI61" s="49">
        <f>AH61/8</f>
        <v>0</v>
      </c>
      <c r="AK61" s="119"/>
      <c r="AL61" s="120" t="s">
        <v>60</v>
      </c>
      <c r="AM61" s="70">
        <f>COUNTIF(AN60:BB60,"F")</f>
        <v>5</v>
      </c>
      <c r="AN61" s="119"/>
      <c r="AO61" s="121"/>
      <c r="AP61" s="122"/>
      <c r="AQ61" s="121"/>
      <c r="AR61" s="119"/>
      <c r="AS61" s="121"/>
      <c r="AT61" s="123"/>
      <c r="AU61" s="122"/>
      <c r="AV61" s="119"/>
      <c r="AW61" s="119"/>
      <c r="AX61" s="344"/>
      <c r="AY61" s="344"/>
      <c r="AZ61" s="121"/>
      <c r="BA61" s="122"/>
      <c r="BB61" s="126"/>
      <c r="BC61" s="345">
        <v>7</v>
      </c>
    </row>
    <row r="62" spans="1:55" s="110" customFormat="1" ht="15" customHeight="1">
      <c r="A62" s="342"/>
      <c r="C62" s="346">
        <f>SUM(D62:AE62)/4</f>
        <v>18.25</v>
      </c>
      <c r="D62" s="128">
        <v>3</v>
      </c>
      <c r="E62" s="347"/>
      <c r="F62" s="348">
        <v>3</v>
      </c>
      <c r="G62" s="128">
        <v>3</v>
      </c>
      <c r="H62" s="231"/>
      <c r="I62" s="115">
        <v>8</v>
      </c>
      <c r="J62" s="238">
        <v>8</v>
      </c>
      <c r="K62" s="128">
        <v>3</v>
      </c>
      <c r="L62" s="112">
        <v>2</v>
      </c>
      <c r="M62" s="348">
        <v>3</v>
      </c>
      <c r="N62" s="347"/>
      <c r="O62" s="128">
        <v>3</v>
      </c>
      <c r="P62" s="234"/>
      <c r="Q62" s="235"/>
      <c r="R62" s="128">
        <v>3</v>
      </c>
      <c r="S62" s="128">
        <v>2</v>
      </c>
      <c r="T62" s="348">
        <v>3</v>
      </c>
      <c r="U62" s="128">
        <v>3</v>
      </c>
      <c r="V62" s="231"/>
      <c r="W62" s="115">
        <v>8</v>
      </c>
      <c r="X62" s="238">
        <v>8</v>
      </c>
      <c r="Y62" s="128">
        <v>3</v>
      </c>
      <c r="Z62" s="128">
        <v>2</v>
      </c>
      <c r="AA62" s="348">
        <v>3</v>
      </c>
      <c r="AB62" s="231"/>
      <c r="AC62" s="128">
        <v>2</v>
      </c>
      <c r="AD62" s="234"/>
      <c r="AE62" s="235"/>
      <c r="AF62" s="49" t="e">
        <f>COUNTIF([1]Març!C10:P10,"M")</f>
        <v>#VALUE!</v>
      </c>
      <c r="AG62" s="49" t="e">
        <f>COUNTIF([1]Març!C10:P10,"T")</f>
        <v>#VALUE!</v>
      </c>
      <c r="AH62" s="48"/>
      <c r="AI62" s="49"/>
      <c r="AK62" s="349">
        <v>5</v>
      </c>
      <c r="AL62" s="71"/>
      <c r="AM62" s="71"/>
      <c r="AN62" s="349">
        <v>7</v>
      </c>
      <c r="AO62" s="350">
        <v>7</v>
      </c>
      <c r="AP62" s="351"/>
      <c r="AQ62" s="350"/>
      <c r="AR62" s="349"/>
      <c r="AS62" s="350"/>
      <c r="AT62" s="352"/>
      <c r="AU62" s="351"/>
      <c r="AV62" s="349">
        <v>7</v>
      </c>
      <c r="AW62" s="349"/>
      <c r="AX62" s="353"/>
      <c r="AY62" s="353">
        <v>8</v>
      </c>
      <c r="AZ62" s="350">
        <v>7</v>
      </c>
      <c r="BA62" s="351"/>
      <c r="BB62" s="354"/>
      <c r="BC62" s="355"/>
    </row>
    <row r="63" spans="1:55" ht="15" customHeight="1">
      <c r="A63" s="700">
        <v>75</v>
      </c>
      <c r="C63" s="40" t="s">
        <v>142</v>
      </c>
      <c r="D63" s="356" t="s">
        <v>108</v>
      </c>
      <c r="E63" s="356" t="s">
        <v>108</v>
      </c>
      <c r="F63" s="356" t="s">
        <v>108</v>
      </c>
      <c r="G63" s="356" t="s">
        <v>108</v>
      </c>
      <c r="H63" s="356" t="s">
        <v>108</v>
      </c>
      <c r="I63" s="43"/>
      <c r="J63" s="43"/>
      <c r="K63" s="356" t="s">
        <v>108</v>
      </c>
      <c r="L63" s="356" t="s">
        <v>108</v>
      </c>
      <c r="M63" s="356" t="s">
        <v>108</v>
      </c>
      <c r="N63" s="356" t="s">
        <v>108</v>
      </c>
      <c r="O63" s="356" t="s">
        <v>108</v>
      </c>
      <c r="P63" s="43"/>
      <c r="Q63" s="43" t="s">
        <v>143</v>
      </c>
      <c r="R63" s="356" t="s">
        <v>108</v>
      </c>
      <c r="S63" s="356" t="s">
        <v>108</v>
      </c>
      <c r="T63" s="356" t="s">
        <v>108</v>
      </c>
      <c r="U63" s="356" t="s">
        <v>108</v>
      </c>
      <c r="V63" s="356" t="s">
        <v>108</v>
      </c>
      <c r="W63" s="261"/>
      <c r="X63" s="261"/>
      <c r="Y63" s="356" t="s">
        <v>108</v>
      </c>
      <c r="Z63" s="356" t="s">
        <v>108</v>
      </c>
      <c r="AA63" s="356" t="s">
        <v>108</v>
      </c>
      <c r="AB63" s="356" t="s">
        <v>108</v>
      </c>
      <c r="AC63" s="356" t="s">
        <v>108</v>
      </c>
      <c r="AD63" s="43" t="s">
        <v>144</v>
      </c>
      <c r="AE63" s="43"/>
      <c r="AF63" s="49" t="e">
        <f>COUNTIF([1]Març!C11:P11,"M")</f>
        <v>#VALUE!</v>
      </c>
      <c r="AG63" s="49" t="e">
        <f>COUNTIF([1]Març!C11:P11,"T")</f>
        <v>#VALUE!</v>
      </c>
      <c r="AH63" s="48" t="e">
        <f>SUM(AF63:AG63)</f>
        <v>#VALUE!</v>
      </c>
      <c r="AI63" s="49" t="e">
        <f>AH63/8</f>
        <v>#VALUE!</v>
      </c>
      <c r="AK63" s="119" t="s">
        <v>91</v>
      </c>
      <c r="AL63" s="87" t="s">
        <v>57</v>
      </c>
      <c r="AM63" s="52">
        <f>COUNTIF(AN63:BB63,"M")</f>
        <v>2</v>
      </c>
      <c r="AN63" s="357"/>
      <c r="AO63" s="358"/>
      <c r="AP63" s="227"/>
      <c r="AQ63" s="358"/>
      <c r="AR63" s="357"/>
      <c r="AS63" s="359" t="s">
        <v>57</v>
      </c>
      <c r="AT63" s="123"/>
      <c r="AU63" s="360"/>
      <c r="AV63" s="357"/>
      <c r="AW63" s="357"/>
      <c r="AX63" s="124"/>
      <c r="AY63" s="192"/>
      <c r="AZ63" s="358"/>
      <c r="BA63" s="360"/>
      <c r="BB63" s="361" t="s">
        <v>57</v>
      </c>
      <c r="BC63" s="127"/>
    </row>
    <row r="64" spans="1:55" ht="15" customHeight="1">
      <c r="A64" s="700"/>
      <c r="C64" s="61">
        <f>SUM(D64:AE64)/4</f>
        <v>28.5</v>
      </c>
      <c r="D64" s="129">
        <v>5</v>
      </c>
      <c r="E64" s="129">
        <v>5</v>
      </c>
      <c r="F64" s="129">
        <v>5</v>
      </c>
      <c r="G64" s="129">
        <v>5</v>
      </c>
      <c r="H64" s="129">
        <v>5</v>
      </c>
      <c r="I64" s="158"/>
      <c r="J64" s="158"/>
      <c r="K64" s="129">
        <v>5</v>
      </c>
      <c r="L64" s="129">
        <v>5</v>
      </c>
      <c r="M64" s="129">
        <v>5</v>
      </c>
      <c r="N64" s="129">
        <v>5</v>
      </c>
      <c r="O64" s="129">
        <v>5</v>
      </c>
      <c r="P64" s="158"/>
      <c r="Q64" s="158">
        <v>7</v>
      </c>
      <c r="R64" s="129">
        <v>5</v>
      </c>
      <c r="S64" s="129">
        <v>5</v>
      </c>
      <c r="T64" s="129">
        <v>5</v>
      </c>
      <c r="U64" s="129">
        <v>5</v>
      </c>
      <c r="V64" s="129">
        <v>5</v>
      </c>
      <c r="W64" s="362"/>
      <c r="X64" s="158"/>
      <c r="Y64" s="129">
        <v>5</v>
      </c>
      <c r="Z64" s="129">
        <v>5</v>
      </c>
      <c r="AA64" s="129">
        <v>5</v>
      </c>
      <c r="AB64" s="129">
        <v>5</v>
      </c>
      <c r="AC64" s="129">
        <v>5</v>
      </c>
      <c r="AD64" s="66">
        <v>7</v>
      </c>
      <c r="AE64" s="158"/>
      <c r="AF64" s="49" t="e">
        <f>COUNTIF([1]Març!C16:P16,"M")</f>
        <v>#VALUE!</v>
      </c>
      <c r="AG64" s="49" t="e">
        <f>COUNTIF([1]Març!C16:P16,"T")</f>
        <v>#VALUE!</v>
      </c>
      <c r="AH64" s="48"/>
      <c r="AK64" s="71">
        <v>1</v>
      </c>
      <c r="AL64" s="98" t="s">
        <v>60</v>
      </c>
      <c r="AM64" s="99">
        <f>COUNTIF(AN63:BB63,"F")</f>
        <v>0</v>
      </c>
      <c r="AN64" s="363"/>
      <c r="AO64" s="253"/>
      <c r="AP64" s="254"/>
      <c r="AQ64" s="253"/>
      <c r="AR64" s="363"/>
      <c r="AS64" s="72">
        <v>7</v>
      </c>
      <c r="AT64" s="74"/>
      <c r="AU64" s="254"/>
      <c r="AV64" s="363"/>
      <c r="AW64" s="363"/>
      <c r="AX64" s="160"/>
      <c r="AY64" s="161"/>
      <c r="AZ64" s="253"/>
      <c r="BA64" s="254"/>
      <c r="BB64" s="285">
        <v>7</v>
      </c>
      <c r="BC64" s="78"/>
    </row>
    <row r="65" spans="1:55" ht="15" customHeight="1">
      <c r="A65" s="39">
        <v>100</v>
      </c>
      <c r="C65" s="364" t="s">
        <v>145</v>
      </c>
      <c r="D65" s="45" t="s">
        <v>79</v>
      </c>
      <c r="E65" s="45" t="s">
        <v>79</v>
      </c>
      <c r="F65" s="45" t="s">
        <v>79</v>
      </c>
      <c r="G65" s="45" t="s">
        <v>79</v>
      </c>
      <c r="H65" s="45" t="s">
        <v>79</v>
      </c>
      <c r="I65" s="43"/>
      <c r="J65" s="43"/>
      <c r="K65" s="45" t="s">
        <v>79</v>
      </c>
      <c r="L65" s="45" t="s">
        <v>79</v>
      </c>
      <c r="M65" s="45" t="s">
        <v>79</v>
      </c>
      <c r="N65" s="45" t="s">
        <v>79</v>
      </c>
      <c r="O65" s="365" t="s">
        <v>56</v>
      </c>
      <c r="P65" s="143" t="s">
        <v>79</v>
      </c>
      <c r="Q65" s="46" t="s">
        <v>79</v>
      </c>
      <c r="R65" s="45" t="s">
        <v>79</v>
      </c>
      <c r="S65" s="45" t="s">
        <v>79</v>
      </c>
      <c r="T65" s="141" t="s">
        <v>116</v>
      </c>
      <c r="U65" s="45" t="s">
        <v>79</v>
      </c>
      <c r="V65" s="45" t="s">
        <v>79</v>
      </c>
      <c r="W65" s="43"/>
      <c r="X65" s="43"/>
      <c r="Y65" s="45" t="s">
        <v>79</v>
      </c>
      <c r="Z65" s="45" t="s">
        <v>79</v>
      </c>
      <c r="AA65" s="45" t="s">
        <v>79</v>
      </c>
      <c r="AB65" s="45" t="s">
        <v>79</v>
      </c>
      <c r="AC65" s="365" t="s">
        <v>56</v>
      </c>
      <c r="AD65" s="46" t="s">
        <v>79</v>
      </c>
      <c r="AE65" s="143" t="s">
        <v>79</v>
      </c>
      <c r="AF65" s="49" t="e">
        <f>COUNTIF([1]Març!C61:P61,"M")</f>
        <v>#VALUE!</v>
      </c>
      <c r="AG65" s="49" t="e">
        <f>COUNTIF([1]Març!C61:P61,"T")</f>
        <v>#VALUE!</v>
      </c>
      <c r="AH65" s="48"/>
      <c r="AK65" s="53"/>
      <c r="AL65" s="87" t="s">
        <v>79</v>
      </c>
      <c r="AM65" s="145">
        <f>COUNTIF(AN65:BB65,"T")</f>
        <v>6</v>
      </c>
      <c r="AN65" s="53" t="s">
        <v>60</v>
      </c>
      <c r="AO65" s="54" t="s">
        <v>79</v>
      </c>
      <c r="AP65" s="55" t="s">
        <v>66</v>
      </c>
      <c r="AQ65" s="54" t="s">
        <v>79</v>
      </c>
      <c r="AR65" s="53" t="s">
        <v>60</v>
      </c>
      <c r="AS65" s="54" t="s">
        <v>79</v>
      </c>
      <c r="AT65" s="56"/>
      <c r="AU65" s="55" t="s">
        <v>60</v>
      </c>
      <c r="AV65" s="53" t="s">
        <v>79</v>
      </c>
      <c r="AW65" s="53" t="s">
        <v>60</v>
      </c>
      <c r="AX65" s="57" t="s">
        <v>79</v>
      </c>
      <c r="AY65" s="58" t="s">
        <v>60</v>
      </c>
      <c r="AZ65" s="54" t="s">
        <v>79</v>
      </c>
      <c r="BA65" s="55" t="s">
        <v>60</v>
      </c>
      <c r="BB65" s="59" t="s">
        <v>66</v>
      </c>
      <c r="BC65" s="60" t="s">
        <v>79</v>
      </c>
    </row>
    <row r="66" spans="1:55" ht="15" customHeight="1">
      <c r="A66" s="39"/>
      <c r="C66" s="61">
        <f>SUM(D66:AE66)/4</f>
        <v>37.625</v>
      </c>
      <c r="D66" s="135">
        <v>7</v>
      </c>
      <c r="E66" s="135">
        <v>7</v>
      </c>
      <c r="F66" s="135">
        <v>7</v>
      </c>
      <c r="G66" s="135">
        <v>7</v>
      </c>
      <c r="H66" s="135">
        <v>7</v>
      </c>
      <c r="I66" s="64"/>
      <c r="J66" s="64"/>
      <c r="K66" s="366">
        <v>7</v>
      </c>
      <c r="L66" s="366">
        <v>7</v>
      </c>
      <c r="M66" s="366">
        <v>7</v>
      </c>
      <c r="N66" s="366">
        <v>7</v>
      </c>
      <c r="O66" s="303"/>
      <c r="P66" s="367">
        <v>7</v>
      </c>
      <c r="Q66" s="276">
        <v>7</v>
      </c>
      <c r="R66" s="135">
        <v>7</v>
      </c>
      <c r="S66" s="135">
        <v>7</v>
      </c>
      <c r="T66" s="150">
        <v>3.5</v>
      </c>
      <c r="U66" s="135">
        <v>7</v>
      </c>
      <c r="V66" s="135">
        <v>7</v>
      </c>
      <c r="W66" s="64"/>
      <c r="X66" s="64"/>
      <c r="Y66" s="135">
        <v>7</v>
      </c>
      <c r="Z66" s="135">
        <v>7</v>
      </c>
      <c r="AA66" s="135">
        <v>7</v>
      </c>
      <c r="AB66" s="135">
        <v>7</v>
      </c>
      <c r="AC66" s="303"/>
      <c r="AD66" s="276">
        <v>7</v>
      </c>
      <c r="AE66" s="367">
        <v>7</v>
      </c>
      <c r="AH66" s="48">
        <f>SUM(AF66:AG66)</f>
        <v>0</v>
      </c>
      <c r="AI66" s="49">
        <f>AH66/8</f>
        <v>0</v>
      </c>
      <c r="AK66" s="71"/>
      <c r="AL66" s="98" t="s">
        <v>60</v>
      </c>
      <c r="AM66" s="99">
        <f>COUNTIF(AN65:BB65,"F")</f>
        <v>6</v>
      </c>
      <c r="AN66" s="71"/>
      <c r="AO66" s="72">
        <v>7</v>
      </c>
      <c r="AP66" s="73"/>
      <c r="AQ66" s="72">
        <v>7</v>
      </c>
      <c r="AR66" s="71"/>
      <c r="AS66" s="72">
        <v>7</v>
      </c>
      <c r="AT66" s="74"/>
      <c r="AU66" s="73"/>
      <c r="AV66" s="71">
        <v>7</v>
      </c>
      <c r="AW66" s="71"/>
      <c r="AX66" s="277">
        <v>7</v>
      </c>
      <c r="AY66" s="76"/>
      <c r="AZ66" s="72">
        <v>7</v>
      </c>
      <c r="BA66" s="73"/>
      <c r="BB66" s="77"/>
      <c r="BC66" s="78">
        <v>7</v>
      </c>
    </row>
    <row r="67" spans="1:55" ht="15.75" customHeight="1">
      <c r="A67" s="39">
        <v>100</v>
      </c>
      <c r="C67" s="40" t="s">
        <v>146</v>
      </c>
      <c r="D67" s="155" t="s">
        <v>79</v>
      </c>
      <c r="E67" s="155" t="s">
        <v>79</v>
      </c>
      <c r="F67" s="155" t="s">
        <v>79</v>
      </c>
      <c r="G67" s="155" t="s">
        <v>79</v>
      </c>
      <c r="H67" s="156" t="s">
        <v>56</v>
      </c>
      <c r="I67" s="43" t="s">
        <v>79</v>
      </c>
      <c r="J67" s="43" t="s">
        <v>79</v>
      </c>
      <c r="K67" s="155" t="s">
        <v>79</v>
      </c>
      <c r="L67" s="155" t="s">
        <v>79</v>
      </c>
      <c r="M67" s="155" t="s">
        <v>79</v>
      </c>
      <c r="N67" s="155" t="s">
        <v>79</v>
      </c>
      <c r="O67" s="155" t="s">
        <v>79</v>
      </c>
      <c r="P67" s="43"/>
      <c r="Q67" s="43"/>
      <c r="R67" s="155" t="s">
        <v>79</v>
      </c>
      <c r="S67" s="155" t="s">
        <v>79</v>
      </c>
      <c r="T67" s="155" t="s">
        <v>79</v>
      </c>
      <c r="U67" s="155" t="s">
        <v>79</v>
      </c>
      <c r="V67" s="156" t="s">
        <v>56</v>
      </c>
      <c r="W67" s="43" t="s">
        <v>79</v>
      </c>
      <c r="X67" s="43" t="s">
        <v>79</v>
      </c>
      <c r="Y67" s="155" t="s">
        <v>79</v>
      </c>
      <c r="Z67" s="155" t="s">
        <v>79</v>
      </c>
      <c r="AA67" s="157" t="s">
        <v>116</v>
      </c>
      <c r="AB67" s="155" t="s">
        <v>79</v>
      </c>
      <c r="AC67" s="155" t="s">
        <v>79</v>
      </c>
      <c r="AD67" s="43"/>
      <c r="AE67" s="43"/>
      <c r="AF67" s="49" t="e">
        <f>COUNTIF([1]Març!C76:P76,"M")</f>
        <v>#VALUE!</v>
      </c>
      <c r="AG67" s="49" t="e">
        <f>COUNTIF([1]Març!C76:P76,"T")</f>
        <v>#VALUE!</v>
      </c>
      <c r="AH67" s="48"/>
      <c r="AK67" s="53"/>
      <c r="AL67" s="51" t="s">
        <v>79</v>
      </c>
      <c r="AM67" s="279">
        <f>COUNTIF(AN67:BB67,"T")</f>
        <v>7</v>
      </c>
      <c r="AN67" s="53" t="s">
        <v>79</v>
      </c>
      <c r="AO67" s="54" t="s">
        <v>60</v>
      </c>
      <c r="AP67" s="55" t="s">
        <v>79</v>
      </c>
      <c r="AQ67" s="54" t="s">
        <v>60</v>
      </c>
      <c r="AR67" s="53" t="s">
        <v>79</v>
      </c>
      <c r="AS67" s="54" t="s">
        <v>79</v>
      </c>
      <c r="AT67" s="56"/>
      <c r="AU67" s="55" t="s">
        <v>66</v>
      </c>
      <c r="AV67" s="53" t="s">
        <v>79</v>
      </c>
      <c r="AW67" s="53" t="s">
        <v>60</v>
      </c>
      <c r="AX67" s="109" t="s">
        <v>60</v>
      </c>
      <c r="AY67" s="58" t="s">
        <v>79</v>
      </c>
      <c r="AZ67" s="54" t="s">
        <v>60</v>
      </c>
      <c r="BA67" s="55" t="s">
        <v>79</v>
      </c>
      <c r="BB67" s="59" t="s">
        <v>60</v>
      </c>
      <c r="BC67" s="60" t="s">
        <v>60</v>
      </c>
    </row>
    <row r="68" spans="1:55" ht="15" customHeight="1">
      <c r="A68" s="39"/>
      <c r="C68" s="61">
        <f>SUM(D68:AE68)/4</f>
        <v>37.625</v>
      </c>
      <c r="D68" s="181">
        <v>7</v>
      </c>
      <c r="E68" s="181">
        <v>7</v>
      </c>
      <c r="F68" s="181">
        <v>7</v>
      </c>
      <c r="G68" s="181">
        <v>7</v>
      </c>
      <c r="H68" s="159"/>
      <c r="I68" s="158">
        <v>7</v>
      </c>
      <c r="J68" s="158">
        <v>7</v>
      </c>
      <c r="K68" s="129">
        <v>7</v>
      </c>
      <c r="L68" s="129">
        <v>7</v>
      </c>
      <c r="M68" s="129">
        <v>7</v>
      </c>
      <c r="N68" s="129">
        <v>7</v>
      </c>
      <c r="O68" s="129">
        <v>7</v>
      </c>
      <c r="P68" s="64"/>
      <c r="Q68" s="64"/>
      <c r="R68" s="181">
        <v>7</v>
      </c>
      <c r="S68" s="181">
        <v>7</v>
      </c>
      <c r="T68" s="181">
        <v>7</v>
      </c>
      <c r="U68" s="181">
        <v>7</v>
      </c>
      <c r="V68" s="159"/>
      <c r="W68" s="66">
        <v>7</v>
      </c>
      <c r="X68" s="66">
        <v>7</v>
      </c>
      <c r="Y68" s="181">
        <v>7</v>
      </c>
      <c r="Z68" s="181">
        <v>7</v>
      </c>
      <c r="AA68" s="150">
        <v>3.5</v>
      </c>
      <c r="AB68" s="181">
        <v>7</v>
      </c>
      <c r="AC68" s="181">
        <v>7</v>
      </c>
      <c r="AD68" s="64"/>
      <c r="AE68" s="64"/>
      <c r="AH68" s="48">
        <f>SUM(AF68:AG68)</f>
        <v>0</v>
      </c>
      <c r="AI68" s="49">
        <f>AH68/8</f>
        <v>0</v>
      </c>
      <c r="AK68" s="71"/>
      <c r="AL68" s="69" t="s">
        <v>60</v>
      </c>
      <c r="AM68" s="70">
        <f>COUNTIF(AN67:BB67,"F")</f>
        <v>6</v>
      </c>
      <c r="AN68" s="71">
        <v>7</v>
      </c>
      <c r="AO68" s="72"/>
      <c r="AP68" s="73">
        <v>7</v>
      </c>
      <c r="AQ68" s="72"/>
      <c r="AR68" s="71">
        <v>7</v>
      </c>
      <c r="AS68" s="72">
        <v>7</v>
      </c>
      <c r="AT68" s="74"/>
      <c r="AU68" s="73"/>
      <c r="AV68" s="71">
        <v>7</v>
      </c>
      <c r="AW68" s="71"/>
      <c r="AX68" s="160"/>
      <c r="AY68" s="161">
        <v>7</v>
      </c>
      <c r="AZ68" s="72"/>
      <c r="BA68" s="73">
        <v>7</v>
      </c>
      <c r="BB68" s="77"/>
      <c r="BC68" s="78"/>
    </row>
    <row r="69" spans="1:55" s="213" customFormat="1" ht="15" customHeight="1">
      <c r="A69" s="212"/>
      <c r="C69" s="214" t="s">
        <v>147</v>
      </c>
      <c r="D69" s="215" t="s">
        <v>46</v>
      </c>
      <c r="E69" s="215" t="s">
        <v>47</v>
      </c>
      <c r="F69" s="215" t="s">
        <v>48</v>
      </c>
      <c r="G69" s="215" t="s">
        <v>49</v>
      </c>
      <c r="H69" s="215" t="s">
        <v>50</v>
      </c>
      <c r="I69" s="215" t="s">
        <v>51</v>
      </c>
      <c r="J69" s="215" t="s">
        <v>52</v>
      </c>
      <c r="K69" s="215" t="s">
        <v>46</v>
      </c>
      <c r="L69" s="215" t="s">
        <v>47</v>
      </c>
      <c r="M69" s="215" t="s">
        <v>48</v>
      </c>
      <c r="N69" s="215" t="s">
        <v>49</v>
      </c>
      <c r="O69" s="215" t="s">
        <v>50</v>
      </c>
      <c r="P69" s="215" t="s">
        <v>51</v>
      </c>
      <c r="Q69" s="215" t="s">
        <v>52</v>
      </c>
      <c r="R69" s="215" t="s">
        <v>46</v>
      </c>
      <c r="S69" s="215" t="s">
        <v>47</v>
      </c>
      <c r="T69" s="215" t="s">
        <v>48</v>
      </c>
      <c r="U69" s="215" t="s">
        <v>49</v>
      </c>
      <c r="V69" s="215" t="s">
        <v>50</v>
      </c>
      <c r="W69" s="215" t="s">
        <v>51</v>
      </c>
      <c r="X69" s="215" t="s">
        <v>52</v>
      </c>
      <c r="Y69" s="215" t="s">
        <v>46</v>
      </c>
      <c r="Z69" s="215" t="s">
        <v>47</v>
      </c>
      <c r="AA69" s="215" t="s">
        <v>48</v>
      </c>
      <c r="AB69" s="215" t="s">
        <v>49</v>
      </c>
      <c r="AC69" s="215" t="s">
        <v>50</v>
      </c>
      <c r="AD69" s="215" t="s">
        <v>51</v>
      </c>
      <c r="AE69" s="215" t="s">
        <v>52</v>
      </c>
      <c r="AF69" s="213" t="e">
        <f>COUNTIF([1]Març!C8:P8,"M")</f>
        <v>#VALUE!</v>
      </c>
      <c r="AG69" s="213" t="e">
        <f>COUNTIF([1]Març!C8:P8,"T")</f>
        <v>#VALUE!</v>
      </c>
      <c r="AH69" s="216" t="e">
        <f>SUM(AF69:AG69)</f>
        <v>#VALUE!</v>
      </c>
      <c r="AI69" s="213" t="e">
        <f>AH69/8</f>
        <v>#VALUE!</v>
      </c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168" t="s">
        <v>51</v>
      </c>
      <c r="AY69" s="168" t="s">
        <v>51</v>
      </c>
      <c r="AZ69" s="217"/>
      <c r="BA69" s="217"/>
      <c r="BB69" s="218"/>
      <c r="BC69" s="219"/>
    </row>
    <row r="70" spans="1:55" s="334" customFormat="1" ht="15" customHeight="1">
      <c r="A70" s="39">
        <v>100</v>
      </c>
      <c r="C70" s="368" t="s">
        <v>148</v>
      </c>
      <c r="D70" s="173" t="s">
        <v>63</v>
      </c>
      <c r="E70" s="173" t="s">
        <v>63</v>
      </c>
      <c r="F70" s="173" t="s">
        <v>63</v>
      </c>
      <c r="G70" s="173" t="s">
        <v>63</v>
      </c>
      <c r="H70" s="173" t="s">
        <v>63</v>
      </c>
      <c r="I70" s="43"/>
      <c r="J70" s="43"/>
      <c r="K70" s="173" t="s">
        <v>63</v>
      </c>
      <c r="L70" s="173" t="s">
        <v>63</v>
      </c>
      <c r="M70" s="173" t="s">
        <v>63</v>
      </c>
      <c r="N70" s="173" t="s">
        <v>63</v>
      </c>
      <c r="O70" s="173" t="s">
        <v>63</v>
      </c>
      <c r="P70" s="43"/>
      <c r="Q70" s="43"/>
      <c r="R70" s="173" t="s">
        <v>63</v>
      </c>
      <c r="S70" s="172" t="s">
        <v>149</v>
      </c>
      <c r="T70" s="173" t="s">
        <v>63</v>
      </c>
      <c r="U70" s="173" t="s">
        <v>63</v>
      </c>
      <c r="V70" s="173" t="s">
        <v>63</v>
      </c>
      <c r="W70" s="43"/>
      <c r="X70" s="43"/>
      <c r="Y70" s="173" t="s">
        <v>63</v>
      </c>
      <c r="Z70" s="173" t="s">
        <v>63</v>
      </c>
      <c r="AA70" s="173" t="s">
        <v>63</v>
      </c>
      <c r="AB70" s="173" t="s">
        <v>63</v>
      </c>
      <c r="AC70" s="173" t="s">
        <v>63</v>
      </c>
      <c r="AD70" s="43"/>
      <c r="AE70" s="43"/>
      <c r="AH70" s="336"/>
      <c r="AK70" s="369"/>
      <c r="AL70" s="87" t="s">
        <v>57</v>
      </c>
      <c r="AM70" s="52">
        <f>COUNTIF(AN70:BB70,"M")</f>
        <v>0</v>
      </c>
      <c r="AN70" s="242"/>
      <c r="AO70" s="243"/>
      <c r="AP70" s="244"/>
      <c r="AQ70" s="243"/>
      <c r="AR70" s="242"/>
      <c r="AS70" s="243"/>
      <c r="AT70" s="245"/>
      <c r="AU70" s="244"/>
      <c r="AV70" s="242"/>
      <c r="AW70" s="242"/>
      <c r="AX70" s="370"/>
      <c r="AY70" s="371"/>
      <c r="AZ70" s="243"/>
      <c r="BA70" s="244"/>
      <c r="BB70" s="247"/>
      <c r="BC70" s="248"/>
    </row>
    <row r="71" spans="1:55" s="334" customFormat="1" ht="15" customHeight="1">
      <c r="A71" s="39"/>
      <c r="C71" s="61">
        <f>SUM(D71:AE71)/4</f>
        <v>39</v>
      </c>
      <c r="D71" s="135">
        <v>8</v>
      </c>
      <c r="E71" s="135">
        <v>8</v>
      </c>
      <c r="F71" s="135">
        <v>8</v>
      </c>
      <c r="G71" s="135">
        <v>8</v>
      </c>
      <c r="H71" s="135">
        <v>8</v>
      </c>
      <c r="I71" s="64"/>
      <c r="J71" s="64"/>
      <c r="K71" s="135">
        <v>8</v>
      </c>
      <c r="L71" s="135">
        <v>8</v>
      </c>
      <c r="M71" s="135">
        <v>8</v>
      </c>
      <c r="N71" s="135">
        <v>8</v>
      </c>
      <c r="O71" s="135">
        <v>8</v>
      </c>
      <c r="P71" s="64"/>
      <c r="Q71" s="64"/>
      <c r="R71" s="135">
        <v>8</v>
      </c>
      <c r="S71" s="372">
        <v>4</v>
      </c>
      <c r="T71" s="135">
        <v>8</v>
      </c>
      <c r="U71" s="135">
        <v>8</v>
      </c>
      <c r="V71" s="135">
        <v>8</v>
      </c>
      <c r="W71" s="64"/>
      <c r="X71" s="64"/>
      <c r="Y71" s="135">
        <v>8</v>
      </c>
      <c r="Z71" s="135">
        <v>8</v>
      </c>
      <c r="AA71" s="135">
        <v>8</v>
      </c>
      <c r="AB71" s="135">
        <v>8</v>
      </c>
      <c r="AC71" s="135">
        <v>8</v>
      </c>
      <c r="AD71" s="64"/>
      <c r="AE71" s="64"/>
      <c r="AH71" s="336">
        <f>SUM(AF71:AG71)</f>
        <v>0</v>
      </c>
      <c r="AI71" s="334">
        <f>AH71/8</f>
        <v>0</v>
      </c>
      <c r="AK71" s="97"/>
      <c r="AL71" s="98" t="s">
        <v>60</v>
      </c>
      <c r="AM71" s="99">
        <f>COUNTIF(AN70:BB70,"F")</f>
        <v>0</v>
      </c>
      <c r="AN71" s="252"/>
      <c r="AO71" s="253"/>
      <c r="AP71" s="254"/>
      <c r="AQ71" s="253"/>
      <c r="AR71" s="252"/>
      <c r="AS71" s="253"/>
      <c r="AT71" s="255"/>
      <c r="AU71" s="254"/>
      <c r="AV71" s="252"/>
      <c r="AW71" s="252"/>
      <c r="AX71" s="373"/>
      <c r="AY71" s="374"/>
      <c r="AZ71" s="253"/>
      <c r="BA71" s="254"/>
      <c r="BB71" s="256"/>
      <c r="BC71" s="257"/>
    </row>
    <row r="72" spans="1:55" s="334" customFormat="1" ht="15" customHeight="1">
      <c r="A72" s="700">
        <v>87.5</v>
      </c>
      <c r="C72" s="375" t="s">
        <v>150</v>
      </c>
      <c r="D72" s="376" t="s">
        <v>151</v>
      </c>
      <c r="E72" s="376" t="s">
        <v>151</v>
      </c>
      <c r="F72" s="376" t="s">
        <v>151</v>
      </c>
      <c r="G72" s="376" t="s">
        <v>151</v>
      </c>
      <c r="H72" s="376" t="s">
        <v>151</v>
      </c>
      <c r="I72" s="43"/>
      <c r="J72" s="43"/>
      <c r="K72" s="376" t="s">
        <v>152</v>
      </c>
      <c r="L72" s="376" t="s">
        <v>152</v>
      </c>
      <c r="M72" s="376" t="s">
        <v>152</v>
      </c>
      <c r="N72" s="376" t="s">
        <v>152</v>
      </c>
      <c r="O72" s="376" t="s">
        <v>152</v>
      </c>
      <c r="P72" s="43"/>
      <c r="Q72" s="43"/>
      <c r="R72" s="376" t="s">
        <v>151</v>
      </c>
      <c r="S72" s="376" t="s">
        <v>151</v>
      </c>
      <c r="T72" s="376" t="s">
        <v>151</v>
      </c>
      <c r="U72" s="376" t="s">
        <v>151</v>
      </c>
      <c r="V72" s="376" t="s">
        <v>151</v>
      </c>
      <c r="W72" s="43"/>
      <c r="X72" s="43"/>
      <c r="Y72" s="376" t="s">
        <v>152</v>
      </c>
      <c r="Z72" s="376" t="s">
        <v>152</v>
      </c>
      <c r="AA72" s="376" t="s">
        <v>152</v>
      </c>
      <c r="AB72" s="376" t="s">
        <v>152</v>
      </c>
      <c r="AC72" s="376" t="s">
        <v>152</v>
      </c>
      <c r="AD72" s="43"/>
      <c r="AE72" s="43"/>
      <c r="AH72" s="336"/>
      <c r="AK72" s="119"/>
      <c r="AL72" s="120"/>
      <c r="AM72" s="70"/>
      <c r="AN72" s="119"/>
      <c r="AO72" s="121"/>
      <c r="AP72" s="122"/>
      <c r="AQ72" s="121"/>
      <c r="AR72" s="119"/>
      <c r="AS72" s="121"/>
      <c r="AT72" s="123"/>
      <c r="AU72" s="122"/>
      <c r="AV72" s="119"/>
      <c r="AW72" s="119"/>
      <c r="AX72" s="124"/>
      <c r="AY72" s="192"/>
      <c r="AZ72" s="121"/>
      <c r="BA72" s="122"/>
      <c r="BB72" s="126"/>
      <c r="BC72" s="127"/>
    </row>
    <row r="73" spans="1:55" s="334" customFormat="1" ht="15" customHeight="1">
      <c r="A73" s="700"/>
      <c r="C73" s="377">
        <f>SUM(E73:AF73)/4</f>
        <v>32.187499999999993</v>
      </c>
      <c r="D73" s="378">
        <v>6.75</v>
      </c>
      <c r="E73" s="378">
        <v>6.75</v>
      </c>
      <c r="F73" s="378">
        <v>6.75</v>
      </c>
      <c r="G73" s="378">
        <v>6.75</v>
      </c>
      <c r="H73" s="378">
        <v>6.75</v>
      </c>
      <c r="I73" s="64"/>
      <c r="J73" s="64"/>
      <c r="K73" s="378">
        <v>6.8</v>
      </c>
      <c r="L73" s="378">
        <v>6.8</v>
      </c>
      <c r="M73" s="378">
        <v>6.8</v>
      </c>
      <c r="N73" s="378">
        <v>6.8</v>
      </c>
      <c r="O73" s="378">
        <v>6.8</v>
      </c>
      <c r="P73" s="64"/>
      <c r="Q73" s="64"/>
      <c r="R73" s="378">
        <v>6.75</v>
      </c>
      <c r="S73" s="378">
        <v>6.75</v>
      </c>
      <c r="T73" s="378">
        <v>6.75</v>
      </c>
      <c r="U73" s="378">
        <v>6.75</v>
      </c>
      <c r="V73" s="378">
        <v>6.75</v>
      </c>
      <c r="W73" s="64"/>
      <c r="X73" s="64"/>
      <c r="Y73" s="378">
        <v>6.8</v>
      </c>
      <c r="Z73" s="378">
        <v>6.8</v>
      </c>
      <c r="AA73" s="378">
        <v>6.8</v>
      </c>
      <c r="AB73" s="378">
        <v>6.8</v>
      </c>
      <c r="AC73" s="378">
        <v>6.8</v>
      </c>
      <c r="AD73" s="64"/>
      <c r="AE73" s="64"/>
      <c r="AH73" s="336"/>
      <c r="AK73" s="119"/>
      <c r="AL73" s="120"/>
      <c r="AM73" s="70"/>
      <c r="AN73" s="119"/>
      <c r="AO73" s="121"/>
      <c r="AP73" s="122"/>
      <c r="AQ73" s="121"/>
      <c r="AR73" s="119"/>
      <c r="AS73" s="121"/>
      <c r="AT73" s="123"/>
      <c r="AU73" s="122"/>
      <c r="AV73" s="119"/>
      <c r="AW73" s="119"/>
      <c r="AX73" s="124"/>
      <c r="AY73" s="192"/>
      <c r="AZ73" s="121"/>
      <c r="BA73" s="122"/>
      <c r="BB73" s="126"/>
      <c r="BC73" s="127"/>
    </row>
    <row r="74" spans="1:55" ht="15" customHeight="1">
      <c r="A74" s="379">
        <v>100</v>
      </c>
      <c r="C74" s="380" t="s">
        <v>153</v>
      </c>
      <c r="D74" s="155" t="s">
        <v>79</v>
      </c>
      <c r="E74" s="155" t="s">
        <v>79</v>
      </c>
      <c r="F74" s="155" t="s">
        <v>79</v>
      </c>
      <c r="G74" s="155" t="s">
        <v>79</v>
      </c>
      <c r="H74" s="155" t="s">
        <v>79</v>
      </c>
      <c r="I74" s="43"/>
      <c r="J74" s="43"/>
      <c r="K74" s="155" t="s">
        <v>79</v>
      </c>
      <c r="L74" s="155" t="s">
        <v>79</v>
      </c>
      <c r="M74" s="155" t="s">
        <v>79</v>
      </c>
      <c r="N74" s="155" t="s">
        <v>79</v>
      </c>
      <c r="O74" s="156" t="s">
        <v>56</v>
      </c>
      <c r="P74" s="197" t="s">
        <v>79</v>
      </c>
      <c r="Q74" s="197" t="s">
        <v>79</v>
      </c>
      <c r="R74" s="155" t="s">
        <v>79</v>
      </c>
      <c r="S74" s="155" t="s">
        <v>79</v>
      </c>
      <c r="T74" s="157" t="s">
        <v>116</v>
      </c>
      <c r="U74" s="155" t="s">
        <v>79</v>
      </c>
      <c r="V74" s="155" t="s">
        <v>79</v>
      </c>
      <c r="W74" s="197"/>
      <c r="X74" s="197"/>
      <c r="Y74" s="155" t="s">
        <v>79</v>
      </c>
      <c r="Z74" s="155" t="s">
        <v>79</v>
      </c>
      <c r="AA74" s="155" t="s">
        <v>79</v>
      </c>
      <c r="AB74" s="155" t="s">
        <v>79</v>
      </c>
      <c r="AC74" s="156" t="s">
        <v>56</v>
      </c>
      <c r="AD74" s="197" t="s">
        <v>79</v>
      </c>
      <c r="AE74" s="197" t="s">
        <v>79</v>
      </c>
      <c r="AH74" s="48">
        <f>SUM(AF74:AG74)</f>
        <v>0</v>
      </c>
      <c r="AI74" s="49">
        <f>AH74/8</f>
        <v>0</v>
      </c>
      <c r="AK74" s="53"/>
      <c r="AL74" s="87" t="s">
        <v>79</v>
      </c>
      <c r="AM74" s="145">
        <f>COUNTIF(AN74:BB74,"T")</f>
        <v>6</v>
      </c>
      <c r="AN74" s="53" t="s">
        <v>79</v>
      </c>
      <c r="AO74" s="54" t="s">
        <v>60</v>
      </c>
      <c r="AP74" s="55" t="s">
        <v>66</v>
      </c>
      <c r="AQ74" s="54" t="s">
        <v>79</v>
      </c>
      <c r="AR74" s="53" t="s">
        <v>60</v>
      </c>
      <c r="AS74" s="54" t="s">
        <v>60</v>
      </c>
      <c r="AT74" s="56"/>
      <c r="AU74" s="55" t="s">
        <v>79</v>
      </c>
      <c r="AV74" s="53" t="s">
        <v>60</v>
      </c>
      <c r="AW74" s="53" t="s">
        <v>79</v>
      </c>
      <c r="AX74" s="88" t="s">
        <v>79</v>
      </c>
      <c r="AY74" s="58" t="s">
        <v>60</v>
      </c>
      <c r="AZ74" s="54" t="s">
        <v>60</v>
      </c>
      <c r="BA74" s="55" t="s">
        <v>79</v>
      </c>
      <c r="BB74" s="59" t="s">
        <v>66</v>
      </c>
      <c r="BC74" s="60" t="s">
        <v>60</v>
      </c>
    </row>
    <row r="75" spans="1:55" ht="15" customHeight="1">
      <c r="A75" s="379"/>
      <c r="C75" s="61">
        <f>SUM(D75:AE75)/4</f>
        <v>37.625</v>
      </c>
      <c r="D75" s="129">
        <v>7</v>
      </c>
      <c r="E75" s="129">
        <v>7</v>
      </c>
      <c r="F75" s="129">
        <v>7</v>
      </c>
      <c r="G75" s="129">
        <v>7</v>
      </c>
      <c r="H75" s="129">
        <v>7</v>
      </c>
      <c r="I75" s="64"/>
      <c r="J75" s="64"/>
      <c r="K75" s="129">
        <v>7</v>
      </c>
      <c r="L75" s="129">
        <v>7</v>
      </c>
      <c r="M75" s="129">
        <v>7</v>
      </c>
      <c r="N75" s="129">
        <v>7</v>
      </c>
      <c r="O75" s="159"/>
      <c r="P75" s="203">
        <v>7</v>
      </c>
      <c r="Q75" s="203">
        <v>7</v>
      </c>
      <c r="R75" s="129">
        <v>7</v>
      </c>
      <c r="S75" s="129">
        <v>7</v>
      </c>
      <c r="T75" s="150">
        <v>3.5</v>
      </c>
      <c r="U75" s="129">
        <v>7</v>
      </c>
      <c r="V75" s="129">
        <v>7</v>
      </c>
      <c r="W75" s="203"/>
      <c r="X75" s="203"/>
      <c r="Y75" s="129">
        <v>7</v>
      </c>
      <c r="Z75" s="129">
        <v>7</v>
      </c>
      <c r="AA75" s="129">
        <v>7</v>
      </c>
      <c r="AB75" s="129">
        <v>7</v>
      </c>
      <c r="AC75" s="159"/>
      <c r="AD75" s="203">
        <v>7</v>
      </c>
      <c r="AE75" s="203">
        <v>7</v>
      </c>
      <c r="AF75" s="49" t="e">
        <f>COUNTIF([1]Març!C52:P52,"M")</f>
        <v>#VALUE!</v>
      </c>
      <c r="AG75" s="49" t="e">
        <f>COUNTIF([1]Març!C52:P52,"T")</f>
        <v>#VALUE!</v>
      </c>
      <c r="AH75" s="48"/>
      <c r="AK75" s="71"/>
      <c r="AL75" s="98" t="s">
        <v>60</v>
      </c>
      <c r="AM75" s="99">
        <f>COUNTIF(AN74:BB74,"F")</f>
        <v>6</v>
      </c>
      <c r="AN75" s="71">
        <v>7</v>
      </c>
      <c r="AO75" s="72"/>
      <c r="AP75" s="73"/>
      <c r="AQ75" s="72">
        <v>7</v>
      </c>
      <c r="AR75" s="71"/>
      <c r="AS75" s="72"/>
      <c r="AT75" s="74"/>
      <c r="AU75" s="73">
        <v>7</v>
      </c>
      <c r="AV75" s="71"/>
      <c r="AW75" s="71">
        <v>7</v>
      </c>
      <c r="AX75" s="100">
        <v>7</v>
      </c>
      <c r="AY75" s="76"/>
      <c r="AZ75" s="72"/>
      <c r="BA75" s="73">
        <v>7</v>
      </c>
      <c r="BB75" s="77"/>
      <c r="BC75" s="78"/>
    </row>
    <row r="76" spans="1:55" ht="15" customHeight="1">
      <c r="A76" s="701">
        <v>83.5</v>
      </c>
      <c r="C76" s="381" t="s">
        <v>154</v>
      </c>
      <c r="D76" s="382" t="s">
        <v>155</v>
      </c>
      <c r="E76" s="383"/>
      <c r="F76" s="384"/>
      <c r="G76" s="385" t="s">
        <v>56</v>
      </c>
      <c r="H76" s="141" t="s">
        <v>125</v>
      </c>
      <c r="I76" s="386"/>
      <c r="J76" s="338"/>
      <c r="K76" s="387" t="s">
        <v>156</v>
      </c>
      <c r="L76" s="157" t="s">
        <v>157</v>
      </c>
      <c r="M76" s="383"/>
      <c r="N76" s="385" t="s">
        <v>56</v>
      </c>
      <c r="O76" s="103" t="s">
        <v>158</v>
      </c>
      <c r="P76" s="386" t="s">
        <v>124</v>
      </c>
      <c r="Q76" s="388" t="s">
        <v>124</v>
      </c>
      <c r="R76" s="382" t="s">
        <v>155</v>
      </c>
      <c r="S76" s="383"/>
      <c r="T76" s="236"/>
      <c r="U76" s="385" t="s">
        <v>56</v>
      </c>
      <c r="V76" s="141" t="s">
        <v>125</v>
      </c>
      <c r="W76" s="386"/>
      <c r="X76" s="338"/>
      <c r="Y76" s="387" t="s">
        <v>156</v>
      </c>
      <c r="Z76" s="383"/>
      <c r="AA76" s="384"/>
      <c r="AB76" s="385" t="s">
        <v>56</v>
      </c>
      <c r="AC76" s="389"/>
      <c r="AD76" s="390" t="s">
        <v>124</v>
      </c>
      <c r="AE76" s="386" t="s">
        <v>124</v>
      </c>
      <c r="AF76" s="49" t="e">
        <f>COUNTIF([1]Març!C90:P90,"M")</f>
        <v>#VALUE!</v>
      </c>
      <c r="AG76" s="49" t="e">
        <f>COUNTIF([1]Març!C90:P90,"T")</f>
        <v>#VALUE!</v>
      </c>
      <c r="AH76" s="48" t="e">
        <f>SUM(AF76:AG76)</f>
        <v>#VALUE!</v>
      </c>
      <c r="AI76" s="49" t="e">
        <f>AH76/8</f>
        <v>#VALUE!</v>
      </c>
      <c r="AK76" s="86"/>
      <c r="AL76" s="87" t="s">
        <v>79</v>
      </c>
      <c r="AM76" s="145">
        <f>COUNTIF(AN76:BB76,"T")</f>
        <v>4</v>
      </c>
      <c r="AN76" s="86" t="s">
        <v>60</v>
      </c>
      <c r="AO76" s="54" t="s">
        <v>79</v>
      </c>
      <c r="AP76" s="55" t="s">
        <v>60</v>
      </c>
      <c r="AQ76" s="54" t="s">
        <v>60</v>
      </c>
      <c r="AR76" s="86" t="s">
        <v>66</v>
      </c>
      <c r="AS76" s="54" t="s">
        <v>60</v>
      </c>
      <c r="AT76" s="56"/>
      <c r="AU76" s="55" t="s">
        <v>60</v>
      </c>
      <c r="AV76" s="86" t="s">
        <v>66</v>
      </c>
      <c r="AW76" s="86" t="s">
        <v>60</v>
      </c>
      <c r="AX76" s="391" t="s">
        <v>79</v>
      </c>
      <c r="AY76" s="392" t="s">
        <v>60</v>
      </c>
      <c r="AZ76" s="54" t="s">
        <v>79</v>
      </c>
      <c r="BA76" s="55" t="s">
        <v>66</v>
      </c>
      <c r="BB76" s="59" t="s">
        <v>79</v>
      </c>
      <c r="BC76" s="89" t="s">
        <v>66</v>
      </c>
    </row>
    <row r="77" spans="1:55" s="334" customFormat="1">
      <c r="A77" s="701"/>
      <c r="C77" s="393"/>
      <c r="D77" s="394"/>
      <c r="E77" s="395" t="s">
        <v>159</v>
      </c>
      <c r="F77" s="396" t="s">
        <v>160</v>
      </c>
      <c r="G77" s="397"/>
      <c r="H77" s="316" t="s">
        <v>128</v>
      </c>
      <c r="I77" s="398"/>
      <c r="J77" s="399"/>
      <c r="K77" s="400"/>
      <c r="L77" s="110"/>
      <c r="M77" s="396" t="s">
        <v>161</v>
      </c>
      <c r="N77" s="397"/>
      <c r="O77" s="112"/>
      <c r="P77" s="398"/>
      <c r="Q77" s="401"/>
      <c r="R77" s="394"/>
      <c r="S77" s="395" t="s">
        <v>159</v>
      </c>
      <c r="T77" s="396" t="s">
        <v>162</v>
      </c>
      <c r="U77" s="397"/>
      <c r="V77" s="316" t="s">
        <v>128</v>
      </c>
      <c r="W77" s="398"/>
      <c r="X77" s="399"/>
      <c r="Y77" s="400"/>
      <c r="Z77" s="395" t="s">
        <v>159</v>
      </c>
      <c r="AA77" s="107" t="s">
        <v>163</v>
      </c>
      <c r="AB77" s="397"/>
      <c r="AC77" s="112" t="s">
        <v>158</v>
      </c>
      <c r="AD77" s="402"/>
      <c r="AE77" s="398"/>
      <c r="AH77" s="336"/>
      <c r="AI77" s="334">
        <f>AH77/8</f>
        <v>0</v>
      </c>
      <c r="AK77" s="271" t="s">
        <v>91</v>
      </c>
      <c r="AL77" s="120" t="s">
        <v>60</v>
      </c>
      <c r="AM77" s="70">
        <f>COUNTIF(AN76:BB76,"F")</f>
        <v>7</v>
      </c>
      <c r="AN77" s="119"/>
      <c r="AO77" s="121"/>
      <c r="AP77" s="122"/>
      <c r="AQ77" s="121"/>
      <c r="AR77" s="119"/>
      <c r="AS77" s="121"/>
      <c r="AT77" s="123"/>
      <c r="AU77" s="122"/>
      <c r="AV77" s="119"/>
      <c r="AW77" s="119"/>
      <c r="AX77" s="403"/>
      <c r="AY77" s="404"/>
      <c r="AZ77" s="121"/>
      <c r="BA77" s="122"/>
      <c r="BB77" s="126"/>
      <c r="BC77" s="127"/>
    </row>
    <row r="78" spans="1:55" s="334" customFormat="1" ht="19.5" customHeight="1">
      <c r="A78" s="701"/>
      <c r="C78" s="393"/>
      <c r="D78" s="405"/>
      <c r="E78" s="406"/>
      <c r="F78" s="407" t="s">
        <v>164</v>
      </c>
      <c r="G78" s="408"/>
      <c r="H78" s="324" t="s">
        <v>129</v>
      </c>
      <c r="I78" s="398"/>
      <c r="J78" s="399"/>
      <c r="K78" s="409"/>
      <c r="L78" s="395" t="s">
        <v>159</v>
      </c>
      <c r="M78" s="407" t="s">
        <v>165</v>
      </c>
      <c r="N78" s="408"/>
      <c r="O78" s="112"/>
      <c r="P78" s="398"/>
      <c r="Q78" s="401"/>
      <c r="R78" s="405"/>
      <c r="S78" s="406"/>
      <c r="T78" s="407" t="s">
        <v>166</v>
      </c>
      <c r="U78" s="408"/>
      <c r="V78" s="324" t="s">
        <v>129</v>
      </c>
      <c r="W78" s="398"/>
      <c r="X78" s="399"/>
      <c r="Y78" s="400"/>
      <c r="Z78" s="406"/>
      <c r="AA78" s="410" t="s">
        <v>167</v>
      </c>
      <c r="AB78" s="408"/>
      <c r="AC78" s="112"/>
      <c r="AD78" s="398"/>
      <c r="AE78" s="398"/>
      <c r="AH78" s="336"/>
      <c r="AK78" s="191"/>
      <c r="AL78" s="369"/>
      <c r="AM78" s="369"/>
      <c r="AN78" s="369"/>
      <c r="AO78" s="121"/>
      <c r="AP78" s="122"/>
      <c r="AQ78" s="121"/>
      <c r="AR78" s="369"/>
      <c r="AS78" s="121"/>
      <c r="AT78" s="123"/>
      <c r="AU78" s="122"/>
      <c r="AV78" s="369"/>
      <c r="AW78" s="369"/>
      <c r="AX78" s="411"/>
      <c r="AY78" s="404"/>
      <c r="AZ78" s="121"/>
      <c r="BA78" s="122"/>
      <c r="BB78" s="126"/>
      <c r="BC78" s="345"/>
    </row>
    <row r="79" spans="1:55" s="334" customFormat="1" ht="18" customHeight="1">
      <c r="A79" s="701"/>
      <c r="C79" s="61">
        <f>SUM(D79:AE79)/4</f>
        <v>31.125</v>
      </c>
      <c r="D79" s="412">
        <v>7</v>
      </c>
      <c r="E79" s="406">
        <v>3</v>
      </c>
      <c r="F79" s="413">
        <v>7</v>
      </c>
      <c r="G79" s="414"/>
      <c r="H79" s="149">
        <f>1.75+3.5</f>
        <v>5.25</v>
      </c>
      <c r="I79" s="415"/>
      <c r="J79" s="339"/>
      <c r="K79" s="149">
        <v>7</v>
      </c>
      <c r="L79" s="406">
        <v>7</v>
      </c>
      <c r="M79" s="413">
        <v>7</v>
      </c>
      <c r="N79" s="414"/>
      <c r="O79" s="416">
        <v>7</v>
      </c>
      <c r="P79" s="415">
        <v>7</v>
      </c>
      <c r="Q79" s="417">
        <v>7</v>
      </c>
      <c r="R79" s="412">
        <v>7</v>
      </c>
      <c r="S79" s="406">
        <v>3</v>
      </c>
      <c r="T79" s="413">
        <v>7</v>
      </c>
      <c r="U79" s="414"/>
      <c r="V79" s="149">
        <f>1.75+3.5</f>
        <v>5.25</v>
      </c>
      <c r="W79" s="415"/>
      <c r="X79" s="339"/>
      <c r="Y79" s="418">
        <v>7</v>
      </c>
      <c r="Z79" s="406">
        <v>3</v>
      </c>
      <c r="AA79" s="372">
        <v>7</v>
      </c>
      <c r="AB79" s="414"/>
      <c r="AC79" s="416">
        <v>7</v>
      </c>
      <c r="AD79" s="415">
        <v>7</v>
      </c>
      <c r="AE79" s="415">
        <v>7</v>
      </c>
      <c r="AH79" s="336"/>
      <c r="AK79" s="191"/>
      <c r="AL79" s="119"/>
      <c r="AM79" s="119"/>
      <c r="AN79" s="119"/>
      <c r="AO79" s="121">
        <v>7</v>
      </c>
      <c r="AP79" s="122"/>
      <c r="AQ79" s="121"/>
      <c r="AR79" s="119"/>
      <c r="AS79" s="121"/>
      <c r="AT79" s="123"/>
      <c r="AU79" s="122"/>
      <c r="AV79" s="119"/>
      <c r="AW79" s="119"/>
      <c r="AX79" s="277">
        <v>7</v>
      </c>
      <c r="AY79" s="340"/>
      <c r="AZ79" s="121">
        <v>7</v>
      </c>
      <c r="BA79" s="122"/>
      <c r="BB79" s="126">
        <v>7</v>
      </c>
      <c r="BC79" s="127"/>
    </row>
    <row r="80" spans="1:55" s="213" customFormat="1" ht="15" customHeight="1">
      <c r="A80" s="419"/>
      <c r="C80" s="420" t="s">
        <v>168</v>
      </c>
      <c r="D80" s="215" t="s">
        <v>46</v>
      </c>
      <c r="E80" s="215" t="s">
        <v>47</v>
      </c>
      <c r="F80" s="215" t="s">
        <v>48</v>
      </c>
      <c r="G80" s="215" t="s">
        <v>49</v>
      </c>
      <c r="H80" s="215" t="s">
        <v>50</v>
      </c>
      <c r="I80" s="215" t="s">
        <v>51</v>
      </c>
      <c r="J80" s="215" t="s">
        <v>52</v>
      </c>
      <c r="K80" s="215" t="s">
        <v>46</v>
      </c>
      <c r="L80" s="215" t="s">
        <v>47</v>
      </c>
      <c r="M80" s="215" t="s">
        <v>48</v>
      </c>
      <c r="N80" s="215" t="s">
        <v>49</v>
      </c>
      <c r="O80" s="215" t="s">
        <v>50</v>
      </c>
      <c r="P80" s="215" t="s">
        <v>51</v>
      </c>
      <c r="Q80" s="215" t="s">
        <v>52</v>
      </c>
      <c r="R80" s="215" t="s">
        <v>46</v>
      </c>
      <c r="S80" s="215" t="s">
        <v>47</v>
      </c>
      <c r="T80" s="215" t="s">
        <v>48</v>
      </c>
      <c r="U80" s="215" t="s">
        <v>49</v>
      </c>
      <c r="V80" s="215" t="s">
        <v>50</v>
      </c>
      <c r="W80" s="215" t="s">
        <v>51</v>
      </c>
      <c r="X80" s="215" t="s">
        <v>52</v>
      </c>
      <c r="Y80" s="215" t="s">
        <v>46</v>
      </c>
      <c r="Z80" s="215" t="s">
        <v>47</v>
      </c>
      <c r="AA80" s="215" t="s">
        <v>48</v>
      </c>
      <c r="AB80" s="215" t="s">
        <v>49</v>
      </c>
      <c r="AC80" s="215" t="s">
        <v>50</v>
      </c>
      <c r="AD80" s="215" t="s">
        <v>51</v>
      </c>
      <c r="AE80" s="215" t="s">
        <v>52</v>
      </c>
      <c r="AH80" s="216">
        <f>SUM(AF80:AG80)</f>
        <v>0</v>
      </c>
      <c r="AI80" s="213">
        <f>AH80/8</f>
        <v>0</v>
      </c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7"/>
      <c r="AV80" s="287"/>
      <c r="AW80" s="287"/>
      <c r="AX80" s="168" t="s">
        <v>51</v>
      </c>
      <c r="AY80" s="168" t="s">
        <v>51</v>
      </c>
      <c r="AZ80" s="287"/>
      <c r="BA80" s="287"/>
      <c r="BB80" s="288"/>
      <c r="BC80" s="289"/>
    </row>
    <row r="81" spans="1:55" ht="15" customHeight="1">
      <c r="A81" s="39">
        <v>87.5</v>
      </c>
      <c r="C81" s="375" t="s">
        <v>169</v>
      </c>
      <c r="D81" s="103"/>
      <c r="E81" s="103"/>
      <c r="F81" s="103" t="s">
        <v>170</v>
      </c>
      <c r="G81" s="103"/>
      <c r="I81" s="108" t="s">
        <v>104</v>
      </c>
      <c r="J81" s="108" t="s">
        <v>104</v>
      </c>
      <c r="K81" s="103"/>
      <c r="L81" s="103"/>
      <c r="M81" s="103" t="s">
        <v>170</v>
      </c>
      <c r="N81" s="103"/>
      <c r="P81" s="43"/>
      <c r="Q81" s="43"/>
      <c r="R81" s="103"/>
      <c r="S81" s="107" t="s">
        <v>171</v>
      </c>
      <c r="T81" s="103" t="s">
        <v>170</v>
      </c>
      <c r="V81" s="421"/>
      <c r="W81" s="108" t="s">
        <v>104</v>
      </c>
      <c r="X81" s="108" t="s">
        <v>104</v>
      </c>
      <c r="Y81" s="103"/>
      <c r="Z81" s="103"/>
      <c r="AA81" s="103" t="s">
        <v>170</v>
      </c>
      <c r="AB81" s="103"/>
      <c r="AD81" s="108" t="s">
        <v>104</v>
      </c>
      <c r="AE81" s="108" t="s">
        <v>104</v>
      </c>
      <c r="AF81" s="422" t="s">
        <v>57</v>
      </c>
      <c r="AG81" s="422" t="s">
        <v>57</v>
      </c>
      <c r="AH81" s="48"/>
      <c r="AK81" s="53"/>
      <c r="AL81" s="53"/>
      <c r="AM81" s="53"/>
      <c r="AN81" s="53"/>
      <c r="AO81" s="54"/>
      <c r="AP81" s="55"/>
      <c r="AQ81" s="54"/>
      <c r="AR81" s="53"/>
      <c r="AS81" s="54"/>
      <c r="AT81" s="56"/>
      <c r="AU81" s="55"/>
      <c r="AV81" s="53"/>
      <c r="AW81" s="53"/>
      <c r="AX81" s="109" t="s">
        <v>104</v>
      </c>
      <c r="AY81" s="109" t="s">
        <v>104</v>
      </c>
      <c r="AZ81" s="54" t="s">
        <v>172</v>
      </c>
      <c r="BA81" s="55"/>
      <c r="BB81" s="59"/>
      <c r="BC81" s="60"/>
    </row>
    <row r="82" spans="1:55" ht="15" customHeight="1">
      <c r="A82" s="39"/>
      <c r="C82" s="423" t="s">
        <v>173</v>
      </c>
      <c r="D82" s="112"/>
      <c r="E82" s="112"/>
      <c r="F82" s="307" t="s">
        <v>174</v>
      </c>
      <c r="G82" s="307"/>
      <c r="H82" s="424" t="s">
        <v>175</v>
      </c>
      <c r="I82" s="425"/>
      <c r="J82" s="425"/>
      <c r="K82" s="112"/>
      <c r="L82" s="112"/>
      <c r="M82" s="307" t="s">
        <v>174</v>
      </c>
      <c r="N82" s="426"/>
      <c r="O82" s="424" t="s">
        <v>175</v>
      </c>
      <c r="P82" s="116"/>
      <c r="Q82" s="116"/>
      <c r="R82" s="112"/>
      <c r="S82" s="316"/>
      <c r="T82" s="307" t="s">
        <v>174</v>
      </c>
      <c r="U82" s="307"/>
      <c r="V82" s="424" t="s">
        <v>175</v>
      </c>
      <c r="W82" s="425"/>
      <c r="X82" s="425"/>
      <c r="Y82" s="112"/>
      <c r="Z82" s="112"/>
      <c r="AA82" s="307" t="s">
        <v>174</v>
      </c>
      <c r="AB82" s="307"/>
      <c r="AC82" s="424" t="s">
        <v>175</v>
      </c>
      <c r="AD82" s="425"/>
      <c r="AE82" s="425"/>
      <c r="AF82" s="49" t="e">
        <f>COUNTIF([1]Març!C93:P93,"M")</f>
        <v>#VALUE!</v>
      </c>
      <c r="AG82" s="49" t="e">
        <f>COUNTIF([1]Març!C93:P93,"T")</f>
        <v>#VALUE!</v>
      </c>
      <c r="AH82" s="48"/>
      <c r="AK82" s="369" t="s">
        <v>106</v>
      </c>
      <c r="AL82" s="369"/>
      <c r="AM82" s="369"/>
      <c r="AN82" s="369"/>
      <c r="AO82" s="121"/>
      <c r="AP82" s="122"/>
      <c r="AQ82" s="121"/>
      <c r="AR82" s="369"/>
      <c r="AS82" s="121"/>
      <c r="AT82" s="123"/>
      <c r="AU82" s="122"/>
      <c r="AV82" s="369"/>
      <c r="AW82" s="369"/>
      <c r="AX82" s="124"/>
      <c r="AY82" s="124"/>
      <c r="AZ82" s="121"/>
      <c r="BA82" s="122"/>
      <c r="BB82" s="126"/>
      <c r="BC82" s="345"/>
    </row>
    <row r="83" spans="1:55" ht="15" customHeight="1">
      <c r="A83" s="39"/>
      <c r="C83" s="61">
        <f>SUM(D83:AE83)/4</f>
        <v>30.125</v>
      </c>
      <c r="D83" s="136"/>
      <c r="E83" s="136"/>
      <c r="F83" s="136">
        <v>5</v>
      </c>
      <c r="G83" s="136"/>
      <c r="H83" s="135">
        <v>6</v>
      </c>
      <c r="I83" s="427">
        <v>12</v>
      </c>
      <c r="J83" s="428">
        <v>12</v>
      </c>
      <c r="K83" s="136"/>
      <c r="L83" s="136"/>
      <c r="M83" s="136">
        <v>5</v>
      </c>
      <c r="N83" s="136"/>
      <c r="O83" s="135">
        <v>6</v>
      </c>
      <c r="P83" s="66"/>
      <c r="Q83" s="158"/>
      <c r="R83" s="136"/>
      <c r="S83" s="136">
        <v>4.5</v>
      </c>
      <c r="T83" s="136">
        <v>5</v>
      </c>
      <c r="U83" s="135"/>
      <c r="V83" s="135">
        <v>6</v>
      </c>
      <c r="W83" s="427">
        <v>12</v>
      </c>
      <c r="X83" s="428">
        <v>12</v>
      </c>
      <c r="Y83" s="136"/>
      <c r="Z83" s="136"/>
      <c r="AA83" s="136">
        <v>5</v>
      </c>
      <c r="AB83" s="136"/>
      <c r="AC83" s="135">
        <v>6</v>
      </c>
      <c r="AD83" s="427">
        <v>12</v>
      </c>
      <c r="AE83" s="428">
        <v>12</v>
      </c>
      <c r="AH83" s="48"/>
      <c r="AK83" s="97">
        <v>9</v>
      </c>
      <c r="AL83" s="97"/>
      <c r="AM83" s="97"/>
      <c r="AN83" s="97"/>
      <c r="AO83" s="72"/>
      <c r="AP83" s="73"/>
      <c r="AQ83" s="72"/>
      <c r="AR83" s="97"/>
      <c r="AS83" s="72"/>
      <c r="AT83" s="74"/>
      <c r="AU83" s="73"/>
      <c r="AV83" s="97"/>
      <c r="AW83" s="97"/>
      <c r="AX83" s="75">
        <v>12</v>
      </c>
      <c r="AY83" s="75">
        <v>12</v>
      </c>
      <c r="AZ83" s="72">
        <v>12</v>
      </c>
      <c r="BA83" s="73"/>
      <c r="BB83" s="77"/>
      <c r="BC83" s="101"/>
    </row>
    <row r="84" spans="1:55" ht="15" customHeight="1">
      <c r="A84" s="179">
        <v>63</v>
      </c>
      <c r="C84" s="429" t="s">
        <v>176</v>
      </c>
      <c r="D84" s="45" t="s">
        <v>177</v>
      </c>
      <c r="E84" s="430"/>
      <c r="G84" s="431"/>
      <c r="H84" s="387" t="s">
        <v>178</v>
      </c>
      <c r="I84" s="390" t="s">
        <v>179</v>
      </c>
      <c r="J84" s="390" t="s">
        <v>179</v>
      </c>
      <c r="K84" s="45" t="s">
        <v>180</v>
      </c>
      <c r="M84" s="387"/>
      <c r="N84" s="387"/>
      <c r="O84" s="432" t="s">
        <v>181</v>
      </c>
      <c r="P84" s="174"/>
      <c r="Q84" s="433"/>
      <c r="R84" s="45" t="s">
        <v>177</v>
      </c>
      <c r="S84" s="431"/>
      <c r="T84" s="434" t="s">
        <v>182</v>
      </c>
      <c r="U84" s="387"/>
      <c r="V84" s="387" t="s">
        <v>178</v>
      </c>
      <c r="W84" s="46" t="s">
        <v>179</v>
      </c>
      <c r="X84" s="390" t="s">
        <v>179</v>
      </c>
      <c r="Y84" s="45" t="s">
        <v>180</v>
      </c>
      <c r="Z84" s="387"/>
      <c r="AA84" s="387"/>
      <c r="AB84" s="387"/>
      <c r="AC84" s="432" t="s">
        <v>181</v>
      </c>
      <c r="AD84" s="433"/>
      <c r="AE84" s="435"/>
      <c r="AF84" s="49" t="e">
        <f>COUNTIF([1]Març!C94:P94,"M")</f>
        <v>#VALUE!</v>
      </c>
      <c r="AG84" s="49" t="e">
        <f>COUNTIF([1]Març!C94:P94,"T")</f>
        <v>#VALUE!</v>
      </c>
      <c r="AH84" s="48" t="e">
        <f>SUM(AF84:AG84)</f>
        <v>#VALUE!</v>
      </c>
      <c r="AI84" s="49" t="e">
        <f>AH84/8</f>
        <v>#VALUE!</v>
      </c>
      <c r="AK84" s="189"/>
      <c r="AL84" s="87" t="s">
        <v>57</v>
      </c>
      <c r="AM84" s="52">
        <f>COUNTIF(AN84:BB84,"M")</f>
        <v>3</v>
      </c>
      <c r="AN84" s="86" t="s">
        <v>57</v>
      </c>
      <c r="AO84" s="54"/>
      <c r="AP84" s="55" t="s">
        <v>57</v>
      </c>
      <c r="AQ84" s="54"/>
      <c r="AR84" s="86" t="s">
        <v>57</v>
      </c>
      <c r="AS84" s="54"/>
      <c r="AT84" s="56"/>
      <c r="AU84" s="55" t="s">
        <v>79</v>
      </c>
      <c r="AV84" s="86"/>
      <c r="AW84" s="86"/>
      <c r="AX84" s="436" t="s">
        <v>60</v>
      </c>
      <c r="AY84" s="437" t="s">
        <v>79</v>
      </c>
      <c r="AZ84" s="54" t="s">
        <v>79</v>
      </c>
      <c r="BA84" s="59" t="s">
        <v>79</v>
      </c>
      <c r="BB84" s="59" t="s">
        <v>79</v>
      </c>
      <c r="BC84" s="89" t="s">
        <v>79</v>
      </c>
    </row>
    <row r="85" spans="1:55" s="110" customFormat="1" ht="15" customHeight="1">
      <c r="A85" s="179"/>
      <c r="C85" s="438"/>
      <c r="D85" s="439"/>
      <c r="E85" s="440"/>
      <c r="G85" s="439"/>
      <c r="I85" s="402"/>
      <c r="J85" s="402"/>
      <c r="K85" s="441"/>
      <c r="L85" s="441"/>
      <c r="N85" s="441"/>
      <c r="O85" s="442"/>
      <c r="P85" s="443"/>
      <c r="Q85" s="444"/>
      <c r="R85" s="439"/>
      <c r="S85" s="439"/>
      <c r="T85" s="445" t="s">
        <v>183</v>
      </c>
      <c r="U85" s="441"/>
      <c r="W85" s="402"/>
      <c r="X85" s="446"/>
      <c r="Y85" s="441"/>
      <c r="Z85" s="441"/>
      <c r="AB85" s="441"/>
      <c r="AC85" s="442"/>
      <c r="AD85" s="444"/>
      <c r="AE85" s="447"/>
      <c r="AF85" s="49" t="e">
        <f>COUNTIF([1]Març!C89:P89,"M")</f>
        <v>#VALUE!</v>
      </c>
      <c r="AG85" s="49" t="e">
        <f>COUNTIF([1]Març!C89:P89,"T")</f>
        <v>#VALUE!</v>
      </c>
      <c r="AH85" s="48"/>
      <c r="AI85" s="49"/>
      <c r="AK85" s="191" t="s">
        <v>184</v>
      </c>
      <c r="AL85" s="322" t="s">
        <v>79</v>
      </c>
      <c r="AM85" s="279">
        <f>COUNTIF(AN84:BB84,"T")</f>
        <v>5</v>
      </c>
      <c r="AN85" s="119"/>
      <c r="AO85" s="121"/>
      <c r="AP85" s="122"/>
      <c r="AQ85" s="121"/>
      <c r="AR85" s="119"/>
      <c r="AS85" s="121"/>
      <c r="AT85" s="123"/>
      <c r="AU85" s="122"/>
      <c r="AV85" s="119"/>
      <c r="AW85" s="119"/>
      <c r="AX85" s="403"/>
      <c r="AY85" s="448"/>
      <c r="AZ85" s="121"/>
      <c r="BA85" s="126"/>
      <c r="BB85" s="126"/>
      <c r="BC85" s="127"/>
    </row>
    <row r="86" spans="1:55" s="110" customFormat="1" ht="15" customHeight="1">
      <c r="A86" s="179"/>
      <c r="C86" s="449">
        <f>SUM(D86:AE86)/4</f>
        <v>22.75</v>
      </c>
      <c r="D86" s="418">
        <v>7</v>
      </c>
      <c r="E86" s="450"/>
      <c r="G86" s="451"/>
      <c r="H86" s="409">
        <v>7</v>
      </c>
      <c r="I86" s="452">
        <v>7</v>
      </c>
      <c r="J86" s="452">
        <v>7</v>
      </c>
      <c r="K86" s="453">
        <v>7</v>
      </c>
      <c r="L86" s="453"/>
      <c r="N86" s="453"/>
      <c r="O86" s="454">
        <v>7</v>
      </c>
      <c r="P86" s="183"/>
      <c r="Q86" s="158"/>
      <c r="R86" s="418">
        <v>7</v>
      </c>
      <c r="S86" s="451"/>
      <c r="T86" s="455">
        <v>7</v>
      </c>
      <c r="U86" s="453"/>
      <c r="V86" s="418">
        <v>7</v>
      </c>
      <c r="W86" s="158">
        <v>7</v>
      </c>
      <c r="X86" s="456">
        <v>7</v>
      </c>
      <c r="Y86" s="453">
        <v>7</v>
      </c>
      <c r="Z86" s="453"/>
      <c r="AB86" s="453"/>
      <c r="AC86" s="454">
        <v>7</v>
      </c>
      <c r="AD86" s="158"/>
      <c r="AE86" s="457"/>
      <c r="AF86" s="49"/>
      <c r="AG86" s="49"/>
      <c r="AH86" s="48"/>
      <c r="AI86" s="49"/>
      <c r="AK86" s="193"/>
      <c r="AL86" s="71"/>
      <c r="AM86" s="71"/>
      <c r="AN86" s="71">
        <v>7</v>
      </c>
      <c r="AO86" s="72"/>
      <c r="AP86" s="73">
        <v>7</v>
      </c>
      <c r="AQ86" s="72"/>
      <c r="AR86" s="71">
        <v>7</v>
      </c>
      <c r="AS86" s="72"/>
      <c r="AT86" s="74"/>
      <c r="AU86" s="73">
        <v>7</v>
      </c>
      <c r="AV86" s="71"/>
      <c r="AW86" s="71"/>
      <c r="AX86" s="210"/>
      <c r="AY86" s="458">
        <v>7</v>
      </c>
      <c r="AZ86" s="72">
        <v>7</v>
      </c>
      <c r="BA86" s="77">
        <v>7</v>
      </c>
      <c r="BB86" s="77">
        <v>7</v>
      </c>
      <c r="BC86" s="78"/>
    </row>
    <row r="87" spans="1:55" s="110" customFormat="1" ht="15" customHeight="1">
      <c r="A87" s="39">
        <v>59</v>
      </c>
      <c r="C87" s="459" t="s">
        <v>185</v>
      </c>
      <c r="D87" s="460"/>
      <c r="F87" s="461"/>
      <c r="G87" s="387"/>
      <c r="H87" s="461"/>
      <c r="I87" s="433" t="s">
        <v>86</v>
      </c>
      <c r="J87" s="175" t="s">
        <v>186</v>
      </c>
      <c r="K87" s="462" t="s">
        <v>187</v>
      </c>
      <c r="L87" s="387"/>
      <c r="M87" s="387"/>
      <c r="N87" s="463" t="s">
        <v>188</v>
      </c>
      <c r="O87" s="45" t="s">
        <v>189</v>
      </c>
      <c r="P87" s="464" t="s">
        <v>190</v>
      </c>
      <c r="Q87" s="433" t="s">
        <v>190</v>
      </c>
      <c r="R87" s="460"/>
      <c r="S87" s="387"/>
      <c r="T87" s="387"/>
      <c r="U87" s="387"/>
      <c r="W87" s="433"/>
      <c r="X87" s="433"/>
      <c r="Y87" s="465" t="s">
        <v>187</v>
      </c>
      <c r="Z87" s="387"/>
      <c r="AA87" s="387"/>
      <c r="AB87" s="387"/>
      <c r="AC87" s="45" t="s">
        <v>189</v>
      </c>
      <c r="AD87" s="390"/>
      <c r="AE87" s="390"/>
      <c r="AF87" s="49"/>
      <c r="AG87" s="49"/>
      <c r="AH87" s="48">
        <f>SUM(AF87:AG87)</f>
        <v>0</v>
      </c>
      <c r="AI87" s="49">
        <f>AH87/8</f>
        <v>0</v>
      </c>
      <c r="AK87" s="53"/>
      <c r="AL87" s="87" t="s">
        <v>57</v>
      </c>
      <c r="AM87" s="52">
        <f>COUNTIF(AN87:BB87,"M")</f>
        <v>8</v>
      </c>
      <c r="AN87" s="53" t="s">
        <v>57</v>
      </c>
      <c r="AO87" s="54" t="s">
        <v>57</v>
      </c>
      <c r="AP87" s="55" t="s">
        <v>79</v>
      </c>
      <c r="AQ87" s="54" t="s">
        <v>79</v>
      </c>
      <c r="AR87" s="53" t="s">
        <v>57</v>
      </c>
      <c r="AS87" s="54" t="s">
        <v>57</v>
      </c>
      <c r="AT87" s="56"/>
      <c r="AU87" s="55" t="s">
        <v>57</v>
      </c>
      <c r="AV87" s="53" t="s">
        <v>79</v>
      </c>
      <c r="AW87" s="53" t="s">
        <v>57</v>
      </c>
      <c r="AX87" s="391" t="s">
        <v>57</v>
      </c>
      <c r="AY87" s="466" t="s">
        <v>57</v>
      </c>
      <c r="AZ87" s="54" t="s">
        <v>79</v>
      </c>
      <c r="BA87" s="55" t="s">
        <v>79</v>
      </c>
      <c r="BB87" s="59" t="s">
        <v>79</v>
      </c>
      <c r="BC87" s="60" t="s">
        <v>79</v>
      </c>
    </row>
    <row r="88" spans="1:55" ht="18.75" customHeight="1">
      <c r="A88" s="39"/>
      <c r="C88" s="438"/>
      <c r="D88" s="400"/>
      <c r="E88" s="467"/>
      <c r="F88" s="468" t="s">
        <v>191</v>
      </c>
      <c r="G88" s="441"/>
      <c r="H88" s="441"/>
      <c r="I88" s="402"/>
      <c r="J88" s="402"/>
      <c r="K88" s="316" t="s">
        <v>128</v>
      </c>
      <c r="L88" s="441"/>
      <c r="M88" s="441"/>
      <c r="N88" s="469"/>
      <c r="O88" s="400"/>
      <c r="P88" s="402"/>
      <c r="Q88" s="402"/>
      <c r="R88" s="400"/>
      <c r="S88" s="441"/>
      <c r="T88" s="470" t="s">
        <v>192</v>
      </c>
      <c r="U88" s="441"/>
      <c r="V88" s="441"/>
      <c r="W88" s="402" t="s">
        <v>57</v>
      </c>
      <c r="X88" s="402"/>
      <c r="Y88" s="307" t="s">
        <v>128</v>
      </c>
      <c r="Z88" s="441"/>
      <c r="AA88" s="441"/>
      <c r="AB88" s="441"/>
      <c r="AC88" s="400"/>
      <c r="AD88" s="402"/>
      <c r="AE88" s="402"/>
      <c r="AF88" s="49" t="e">
        <f>COUNTIF([1]Març!C33:P33,"M")</f>
        <v>#VALUE!</v>
      </c>
      <c r="AG88" s="49" t="e">
        <f>COUNTIF([1]Març!C33:P33,"T")</f>
        <v>#VALUE!</v>
      </c>
      <c r="AH88" s="48"/>
      <c r="AK88" s="369" t="s">
        <v>184</v>
      </c>
      <c r="AL88" s="322" t="s">
        <v>79</v>
      </c>
      <c r="AM88" s="279">
        <f>COUNTIF(AN87:BB87,"T")</f>
        <v>6</v>
      </c>
      <c r="AN88" s="369"/>
      <c r="AO88" s="121"/>
      <c r="AP88" s="122"/>
      <c r="AQ88" s="121"/>
      <c r="AR88" s="369"/>
      <c r="AS88" s="121"/>
      <c r="AT88" s="123"/>
      <c r="AU88" s="122"/>
      <c r="AV88" s="369"/>
      <c r="AW88" s="369"/>
      <c r="AX88" s="403"/>
      <c r="AY88" s="448"/>
      <c r="AZ88" s="121"/>
      <c r="BA88" s="122"/>
      <c r="BB88" s="126"/>
      <c r="BC88" s="345"/>
    </row>
    <row r="89" spans="1:55" ht="18.75" customHeight="1">
      <c r="A89" s="39"/>
      <c r="C89" s="438"/>
      <c r="D89" s="400"/>
      <c r="E89" s="467"/>
      <c r="F89" s="470" t="s">
        <v>192</v>
      </c>
      <c r="G89" s="441"/>
      <c r="H89" s="441"/>
      <c r="I89" s="402"/>
      <c r="J89" s="402"/>
      <c r="K89" s="324" t="s">
        <v>129</v>
      </c>
      <c r="L89" s="441"/>
      <c r="M89" s="470" t="s">
        <v>192</v>
      </c>
      <c r="N89" s="469"/>
      <c r="O89" s="400"/>
      <c r="P89" s="402"/>
      <c r="Q89" s="402"/>
      <c r="R89" s="400"/>
      <c r="S89" s="441"/>
      <c r="T89" s="470"/>
      <c r="U89" s="441"/>
      <c r="V89" s="441"/>
      <c r="W89" s="402"/>
      <c r="X89" s="402"/>
      <c r="Y89" s="324" t="s">
        <v>129</v>
      </c>
      <c r="Z89" s="441"/>
      <c r="AA89" s="470" t="s">
        <v>192</v>
      </c>
      <c r="AB89" s="441"/>
      <c r="AC89" s="400"/>
      <c r="AD89" s="402"/>
      <c r="AE89" s="402"/>
      <c r="AH89" s="48"/>
      <c r="AK89" s="369"/>
      <c r="AL89" s="322"/>
      <c r="AM89" s="279"/>
      <c r="AN89" s="369"/>
      <c r="AO89" s="121"/>
      <c r="AP89" s="122"/>
      <c r="AQ89" s="121"/>
      <c r="AR89" s="369"/>
      <c r="AS89" s="121"/>
      <c r="AT89" s="123"/>
      <c r="AU89" s="122"/>
      <c r="AV89" s="369"/>
      <c r="AW89" s="369"/>
      <c r="AX89" s="403"/>
      <c r="AY89" s="448"/>
      <c r="AZ89" s="121"/>
      <c r="BA89" s="122"/>
      <c r="BB89" s="126"/>
      <c r="BC89" s="345"/>
    </row>
    <row r="90" spans="1:55" ht="18.75" customHeight="1">
      <c r="A90" s="39"/>
      <c r="C90" s="449">
        <f>SUM(D90:AC90)/4</f>
        <v>21.125</v>
      </c>
      <c r="D90" s="471"/>
      <c r="E90" s="472"/>
      <c r="F90" s="473">
        <v>5</v>
      </c>
      <c r="G90" s="473"/>
      <c r="H90" s="473"/>
      <c r="I90" s="158">
        <v>7</v>
      </c>
      <c r="J90" s="474">
        <v>7</v>
      </c>
      <c r="K90" s="183">
        <f>1.75+7.5</f>
        <v>9.25</v>
      </c>
      <c r="L90" s="453"/>
      <c r="M90" s="473">
        <v>3</v>
      </c>
      <c r="N90" s="475">
        <v>3</v>
      </c>
      <c r="O90" s="418">
        <v>7</v>
      </c>
      <c r="P90" s="66">
        <v>7</v>
      </c>
      <c r="Q90" s="158">
        <v>7</v>
      </c>
      <c r="R90" s="471"/>
      <c r="S90" s="453"/>
      <c r="T90" s="473">
        <v>3</v>
      </c>
      <c r="U90" s="453"/>
      <c r="V90" s="453"/>
      <c r="W90" s="158">
        <v>7</v>
      </c>
      <c r="X90" s="158"/>
      <c r="Y90" s="183">
        <f>1.75+7.5</f>
        <v>9.25</v>
      </c>
      <c r="Z90" s="453"/>
      <c r="AA90" s="473">
        <v>3</v>
      </c>
      <c r="AB90" s="453"/>
      <c r="AC90" s="418">
        <v>7</v>
      </c>
      <c r="AD90" s="452"/>
      <c r="AE90" s="452"/>
      <c r="AH90" s="48"/>
      <c r="AK90" s="97"/>
      <c r="AL90" s="97"/>
      <c r="AM90" s="97"/>
      <c r="AN90" s="97">
        <v>7</v>
      </c>
      <c r="AO90" s="72">
        <v>8</v>
      </c>
      <c r="AP90" s="73">
        <v>7</v>
      </c>
      <c r="AQ90" s="72">
        <v>7</v>
      </c>
      <c r="AR90" s="97">
        <v>7</v>
      </c>
      <c r="AS90" s="72">
        <v>7</v>
      </c>
      <c r="AT90" s="74"/>
      <c r="AU90" s="73">
        <v>7</v>
      </c>
      <c r="AV90" s="97">
        <v>7</v>
      </c>
      <c r="AW90" s="97">
        <v>8</v>
      </c>
      <c r="AX90" s="476">
        <v>7</v>
      </c>
      <c r="AY90" s="161">
        <v>7</v>
      </c>
      <c r="AZ90" s="72">
        <v>7</v>
      </c>
      <c r="BA90" s="73">
        <v>7</v>
      </c>
      <c r="BB90" s="77">
        <v>7</v>
      </c>
      <c r="BC90" s="101"/>
    </row>
    <row r="91" spans="1:55" ht="16.5" customHeight="1">
      <c r="A91" s="39">
        <v>51</v>
      </c>
      <c r="B91" s="110"/>
      <c r="C91" s="281" t="s">
        <v>193</v>
      </c>
      <c r="D91" s="259" t="s">
        <v>194</v>
      </c>
      <c r="E91" s="103"/>
      <c r="F91" s="103"/>
      <c r="G91" s="103"/>
      <c r="H91" s="103"/>
      <c r="I91" s="262"/>
      <c r="J91" s="262" t="s">
        <v>57</v>
      </c>
      <c r="K91" s="477" t="s">
        <v>195</v>
      </c>
      <c r="L91" s="112"/>
      <c r="M91" s="112"/>
      <c r="N91" s="112"/>
      <c r="O91" s="478" t="s">
        <v>196</v>
      </c>
      <c r="P91" s="479"/>
      <c r="Q91" s="235" t="s">
        <v>197</v>
      </c>
      <c r="R91" s="259" t="s">
        <v>194</v>
      </c>
      <c r="S91" s="112"/>
      <c r="T91" s="112"/>
      <c r="U91" s="112"/>
      <c r="V91" s="112"/>
      <c r="W91" s="262" t="s">
        <v>57</v>
      </c>
      <c r="X91" s="480" t="s">
        <v>198</v>
      </c>
      <c r="Y91" s="477" t="s">
        <v>195</v>
      </c>
      <c r="Z91" s="103"/>
      <c r="AA91" s="103"/>
      <c r="AB91" s="103"/>
      <c r="AC91" s="259" t="s">
        <v>199</v>
      </c>
      <c r="AD91" s="46" t="s">
        <v>197</v>
      </c>
      <c r="AE91" s="262"/>
      <c r="AF91" s="49" t="e">
        <f>COUNTIF([1]Març!C19:P19,"M")</f>
        <v>#VALUE!</v>
      </c>
      <c r="AG91" s="49" t="e">
        <f>COUNTIF([1]Març!C19:P19,"T")</f>
        <v>#VALUE!</v>
      </c>
      <c r="AH91" s="48" t="e">
        <f>SUM(AF91:AG91)</f>
        <v>#VALUE!</v>
      </c>
      <c r="AI91" s="49" t="e">
        <f>AH91/8</f>
        <v>#VALUE!</v>
      </c>
      <c r="AK91" s="189" t="s">
        <v>184</v>
      </c>
      <c r="AL91" s="87" t="s">
        <v>57</v>
      </c>
      <c r="AM91" s="52">
        <f>COUNTIF(AN91:BB91,"M")</f>
        <v>8</v>
      </c>
      <c r="AN91" s="86" t="s">
        <v>57</v>
      </c>
      <c r="AO91" s="54" t="s">
        <v>79</v>
      </c>
      <c r="AP91" s="55" t="s">
        <v>57</v>
      </c>
      <c r="AQ91" s="54" t="s">
        <v>79</v>
      </c>
      <c r="AR91" s="86" t="s">
        <v>79</v>
      </c>
      <c r="AS91" s="54" t="s">
        <v>57</v>
      </c>
      <c r="AT91" s="56"/>
      <c r="AU91" s="55" t="s">
        <v>79</v>
      </c>
      <c r="AV91" s="86" t="s">
        <v>79</v>
      </c>
      <c r="AW91" s="86" t="s">
        <v>79</v>
      </c>
      <c r="AX91" s="57" t="s">
        <v>57</v>
      </c>
      <c r="AY91" s="481" t="s">
        <v>57</v>
      </c>
      <c r="AZ91" s="54" t="s">
        <v>57</v>
      </c>
      <c r="BA91" s="55" t="s">
        <v>57</v>
      </c>
      <c r="BB91" s="55" t="s">
        <v>57</v>
      </c>
      <c r="BC91" s="89" t="s">
        <v>57</v>
      </c>
    </row>
    <row r="92" spans="1:55" ht="15" customHeight="1">
      <c r="A92" s="39"/>
      <c r="C92" s="61">
        <f>SUM(D92:AE92)/4</f>
        <v>18.25</v>
      </c>
      <c r="D92" s="482">
        <v>5</v>
      </c>
      <c r="E92" s="136"/>
      <c r="F92" s="136"/>
      <c r="G92" s="136"/>
      <c r="H92" s="136"/>
      <c r="I92" s="295"/>
      <c r="J92" s="183">
        <v>7</v>
      </c>
      <c r="K92" s="483">
        <v>7</v>
      </c>
      <c r="L92" s="136"/>
      <c r="M92" s="136"/>
      <c r="N92" s="136"/>
      <c r="O92" s="267">
        <v>7</v>
      </c>
      <c r="P92" s="295"/>
      <c r="Q92" s="158">
        <v>7</v>
      </c>
      <c r="R92" s="482">
        <v>5</v>
      </c>
      <c r="S92" s="136"/>
      <c r="T92" s="136"/>
      <c r="U92" s="136"/>
      <c r="V92" s="136"/>
      <c r="W92" s="295">
        <v>7</v>
      </c>
      <c r="X92" s="484">
        <v>7</v>
      </c>
      <c r="Y92" s="483">
        <v>7</v>
      </c>
      <c r="Z92" s="136"/>
      <c r="AA92" s="136"/>
      <c r="AB92" s="136"/>
      <c r="AC92" s="267">
        <v>7</v>
      </c>
      <c r="AD92" s="158">
        <v>7</v>
      </c>
      <c r="AE92" s="183"/>
      <c r="AH92" s="48"/>
      <c r="AK92" s="193" t="s">
        <v>200</v>
      </c>
      <c r="AL92" s="322" t="s">
        <v>79</v>
      </c>
      <c r="AM92" s="279">
        <f>COUNTIF(AN91:BB91,"T")</f>
        <v>6</v>
      </c>
      <c r="AN92" s="97">
        <v>8</v>
      </c>
      <c r="AO92" s="72">
        <v>7</v>
      </c>
      <c r="AP92" s="73">
        <v>8</v>
      </c>
      <c r="AQ92" s="72">
        <v>7</v>
      </c>
      <c r="AR92" s="97">
        <v>7</v>
      </c>
      <c r="AS92" s="72">
        <v>8</v>
      </c>
      <c r="AT92" s="74"/>
      <c r="AU92" s="73">
        <v>7</v>
      </c>
      <c r="AV92" s="97">
        <v>7</v>
      </c>
      <c r="AW92" s="97">
        <v>7</v>
      </c>
      <c r="AX92" s="210">
        <v>7</v>
      </c>
      <c r="AY92" s="485">
        <v>7</v>
      </c>
      <c r="AZ92" s="72">
        <v>7</v>
      </c>
      <c r="BA92" s="73">
        <v>7</v>
      </c>
      <c r="BB92" s="73">
        <v>7</v>
      </c>
      <c r="BC92" s="101"/>
    </row>
    <row r="93" spans="1:55" s="110" customFormat="1" ht="15" customHeight="1">
      <c r="A93" s="486">
        <v>53</v>
      </c>
      <c r="C93" s="487" t="s">
        <v>201</v>
      </c>
      <c r="D93" s="488" t="s">
        <v>187</v>
      </c>
      <c r="E93" s="308"/>
      <c r="F93" s="308"/>
      <c r="G93" s="308"/>
      <c r="H93" s="308"/>
      <c r="I93" s="175" t="s">
        <v>202</v>
      </c>
      <c r="J93" s="175" t="s">
        <v>202</v>
      </c>
      <c r="K93" s="259" t="s">
        <v>194</v>
      </c>
      <c r="L93" s="308"/>
      <c r="M93" s="308"/>
      <c r="N93" s="308"/>
      <c r="O93" s="308"/>
      <c r="P93" s="489" t="s">
        <v>110</v>
      </c>
      <c r="Q93" s="489" t="s">
        <v>110</v>
      </c>
      <c r="S93" s="490"/>
      <c r="T93" s="308"/>
      <c r="U93" s="308"/>
      <c r="V93" s="308"/>
      <c r="W93" s="491" t="s">
        <v>198</v>
      </c>
      <c r="X93" s="491" t="s">
        <v>198</v>
      </c>
      <c r="Y93" s="259" t="s">
        <v>194</v>
      </c>
      <c r="Z93" s="103"/>
      <c r="AA93" s="103"/>
      <c r="AB93" s="103"/>
      <c r="AC93" s="103"/>
      <c r="AD93" s="338" t="s">
        <v>132</v>
      </c>
      <c r="AE93" s="338" t="s">
        <v>132</v>
      </c>
      <c r="AF93" s="49"/>
      <c r="AG93" s="49"/>
      <c r="AH93" s="48">
        <f>SUM(AF93:AG93)</f>
        <v>0</v>
      </c>
      <c r="AI93" s="49">
        <f>AH93/8</f>
        <v>0</v>
      </c>
      <c r="AK93" s="53" t="s">
        <v>184</v>
      </c>
      <c r="AL93" s="87" t="s">
        <v>57</v>
      </c>
      <c r="AM93" s="52">
        <f>COUNTIF(AN93:BB93,"M")</f>
        <v>8</v>
      </c>
      <c r="AN93" s="86" t="s">
        <v>57</v>
      </c>
      <c r="AO93" s="54" t="s">
        <v>79</v>
      </c>
      <c r="AP93" s="55" t="s">
        <v>57</v>
      </c>
      <c r="AQ93" s="54" t="s">
        <v>79</v>
      </c>
      <c r="AR93" s="86" t="s">
        <v>57</v>
      </c>
      <c r="AS93" s="54" t="s">
        <v>57</v>
      </c>
      <c r="AT93" s="56"/>
      <c r="AU93" s="55" t="s">
        <v>57</v>
      </c>
      <c r="AV93" s="86" t="s">
        <v>79</v>
      </c>
      <c r="AW93" s="86" t="s">
        <v>57</v>
      </c>
      <c r="AX93" s="208" t="s">
        <v>79</v>
      </c>
      <c r="AY93" s="207" t="s">
        <v>57</v>
      </c>
      <c r="AZ93" s="54" t="s">
        <v>57</v>
      </c>
      <c r="BA93" s="55" t="s">
        <v>79</v>
      </c>
      <c r="BB93" s="59" t="s">
        <v>79</v>
      </c>
      <c r="BC93" s="89" t="s">
        <v>57</v>
      </c>
    </row>
    <row r="94" spans="1:55" ht="15" customHeight="1">
      <c r="A94" s="492"/>
      <c r="C94" s="61">
        <f>SUM(D94:AC94)/4</f>
        <v>14.75</v>
      </c>
      <c r="D94" s="482">
        <v>5</v>
      </c>
      <c r="E94" s="136"/>
      <c r="F94" s="136"/>
      <c r="G94" s="136"/>
      <c r="H94" s="136"/>
      <c r="I94" s="66">
        <v>7</v>
      </c>
      <c r="J94" s="158">
        <v>7</v>
      </c>
      <c r="K94" s="482">
        <v>5</v>
      </c>
      <c r="L94" s="136"/>
      <c r="M94" s="136"/>
      <c r="N94" s="136"/>
      <c r="O94" s="136"/>
      <c r="P94" s="493">
        <v>8</v>
      </c>
      <c r="Q94" s="493">
        <v>8</v>
      </c>
      <c r="S94" s="453"/>
      <c r="T94" s="136"/>
      <c r="U94" s="136"/>
      <c r="V94" s="136"/>
      <c r="W94" s="494">
        <v>7</v>
      </c>
      <c r="X94" s="494">
        <v>7</v>
      </c>
      <c r="Y94" s="482">
        <v>5</v>
      </c>
      <c r="Z94" s="136"/>
      <c r="AA94" s="136"/>
      <c r="AB94" s="136"/>
      <c r="AC94" s="136"/>
      <c r="AD94" s="474">
        <v>7</v>
      </c>
      <c r="AE94" s="474">
        <v>7</v>
      </c>
      <c r="AF94" s="49" t="e">
        <f>COUNTIF([1]Març!C18:P18,"M")</f>
        <v>#VALUE!</v>
      </c>
      <c r="AG94" s="49" t="e">
        <f>COUNTIF([1]Març!C18:P18,"T")</f>
        <v>#VALUE!</v>
      </c>
      <c r="AH94" s="48"/>
      <c r="AK94" s="71" t="s">
        <v>203</v>
      </c>
      <c r="AL94" s="322" t="s">
        <v>79</v>
      </c>
      <c r="AM94" s="279">
        <f>COUNTIF(AN93:BB93,"T")</f>
        <v>6</v>
      </c>
      <c r="AN94" s="97">
        <v>7</v>
      </c>
      <c r="AO94" s="72">
        <v>7</v>
      </c>
      <c r="AP94" s="73">
        <v>7</v>
      </c>
      <c r="AQ94" s="72">
        <v>7</v>
      </c>
      <c r="AR94" s="97">
        <v>7</v>
      </c>
      <c r="AS94" s="72">
        <v>7</v>
      </c>
      <c r="AT94" s="74"/>
      <c r="AU94" s="73">
        <v>8</v>
      </c>
      <c r="AV94" s="97">
        <v>7</v>
      </c>
      <c r="AW94" s="97">
        <v>7</v>
      </c>
      <c r="AX94" s="495">
        <v>7</v>
      </c>
      <c r="AY94" s="194">
        <v>7</v>
      </c>
      <c r="AZ94" s="72">
        <v>7</v>
      </c>
      <c r="BA94" s="73">
        <v>7</v>
      </c>
      <c r="BB94" s="77">
        <v>7</v>
      </c>
      <c r="BC94" s="101"/>
    </row>
    <row r="95" spans="1:55" ht="15" customHeight="1">
      <c r="A95" s="39">
        <v>43</v>
      </c>
      <c r="B95" s="496"/>
      <c r="C95" s="281" t="s">
        <v>204</v>
      </c>
      <c r="D95" s="103"/>
      <c r="E95" s="103"/>
      <c r="F95" s="103"/>
      <c r="G95" s="103"/>
      <c r="H95" s="103"/>
      <c r="I95" s="491" t="s">
        <v>198</v>
      </c>
      <c r="J95" s="491" t="s">
        <v>198</v>
      </c>
      <c r="K95" s="103"/>
      <c r="L95" s="103"/>
      <c r="M95" s="103"/>
      <c r="N95" s="103"/>
      <c r="O95" s="103"/>
      <c r="P95" s="46" t="s">
        <v>132</v>
      </c>
      <c r="Q95" s="46" t="s">
        <v>132</v>
      </c>
      <c r="R95" s="103"/>
      <c r="S95" s="103"/>
      <c r="T95" s="103"/>
      <c r="U95" s="103"/>
      <c r="V95" s="103"/>
      <c r="W95" s="46" t="s">
        <v>186</v>
      </c>
      <c r="X95" s="390" t="s">
        <v>190</v>
      </c>
      <c r="Z95" s="103"/>
      <c r="AA95" s="103"/>
      <c r="AB95" s="103"/>
      <c r="AC95" s="103"/>
      <c r="AD95" s="497" t="s">
        <v>87</v>
      </c>
      <c r="AE95" s="497" t="s">
        <v>87</v>
      </c>
      <c r="AH95" s="48">
        <f>SUM(AF95:AG95)</f>
        <v>0</v>
      </c>
      <c r="AI95" s="49">
        <f>AH95/8</f>
        <v>0</v>
      </c>
      <c r="AK95" s="86" t="s">
        <v>184</v>
      </c>
      <c r="AL95" s="87" t="s">
        <v>57</v>
      </c>
      <c r="AM95" s="52">
        <f>COUNTIF(AN95:BB95,"M")</f>
        <v>9</v>
      </c>
      <c r="AN95" s="86" t="s">
        <v>57</v>
      </c>
      <c r="AO95" s="54" t="s">
        <v>57</v>
      </c>
      <c r="AP95" s="55" t="s">
        <v>57</v>
      </c>
      <c r="AQ95" s="54" t="s">
        <v>79</v>
      </c>
      <c r="AR95" s="86" t="s">
        <v>79</v>
      </c>
      <c r="AS95" s="54" t="s">
        <v>79</v>
      </c>
      <c r="AT95" s="56"/>
      <c r="AU95" s="55" t="s">
        <v>57</v>
      </c>
      <c r="AV95" s="86" t="s">
        <v>57</v>
      </c>
      <c r="AW95" s="86" t="s">
        <v>79</v>
      </c>
      <c r="AX95" s="498" t="s">
        <v>57</v>
      </c>
      <c r="AY95" s="499" t="s">
        <v>57</v>
      </c>
      <c r="AZ95" s="54" t="s">
        <v>79</v>
      </c>
      <c r="BA95" s="55" t="s">
        <v>57</v>
      </c>
      <c r="BB95" s="59" t="s">
        <v>57</v>
      </c>
      <c r="BC95" s="89" t="s">
        <v>79</v>
      </c>
    </row>
    <row r="96" spans="1:55" ht="15" customHeight="1">
      <c r="A96" s="39"/>
      <c r="B96" s="496"/>
      <c r="C96" s="500"/>
      <c r="D96" s="112"/>
      <c r="E96" s="112"/>
      <c r="F96" s="112"/>
      <c r="G96" s="112"/>
      <c r="H96" s="112"/>
      <c r="I96" s="501"/>
      <c r="J96" s="501"/>
      <c r="K96" s="112"/>
      <c r="L96" s="112"/>
      <c r="M96" s="112"/>
      <c r="N96" s="112"/>
      <c r="P96" s="234"/>
      <c r="Q96" s="234"/>
      <c r="R96" s="112"/>
      <c r="S96" s="112"/>
      <c r="T96" s="112"/>
      <c r="U96" s="112"/>
      <c r="V96" s="112"/>
      <c r="W96" s="234"/>
      <c r="X96" s="234"/>
      <c r="Z96" s="112"/>
      <c r="AA96" s="112"/>
      <c r="AB96" s="112"/>
      <c r="AC96" s="112"/>
      <c r="AD96" s="234"/>
      <c r="AE96" s="234"/>
      <c r="AH96" s="48"/>
      <c r="AK96" s="119"/>
      <c r="AL96" s="322" t="s">
        <v>79</v>
      </c>
      <c r="AM96" s="279">
        <f>COUNTIF(AN95:BB95,"T")</f>
        <v>5</v>
      </c>
      <c r="AN96" s="119"/>
      <c r="AO96" s="121"/>
      <c r="AP96" s="122"/>
      <c r="AQ96" s="121"/>
      <c r="AR96" s="119"/>
      <c r="AS96" s="121"/>
      <c r="AT96" s="123"/>
      <c r="AU96" s="122"/>
      <c r="AV96" s="119"/>
      <c r="AW96" s="119"/>
      <c r="AX96" s="125"/>
      <c r="AY96" s="502"/>
      <c r="AZ96" s="121"/>
      <c r="BA96" s="122"/>
      <c r="BB96" s="126"/>
      <c r="BC96" s="127"/>
    </row>
    <row r="97" spans="1:55" ht="15" customHeight="1">
      <c r="A97" s="39"/>
      <c r="C97" s="61">
        <f>SUM(D97:AE97)/4</f>
        <v>14</v>
      </c>
      <c r="D97" s="136"/>
      <c r="E97" s="136"/>
      <c r="F97" s="136"/>
      <c r="G97" s="136"/>
      <c r="H97" s="136"/>
      <c r="I97" s="494">
        <v>7</v>
      </c>
      <c r="J97" s="494">
        <v>7</v>
      </c>
      <c r="K97" s="136"/>
      <c r="L97" s="136"/>
      <c r="M97" s="136"/>
      <c r="N97" s="136"/>
      <c r="P97" s="276">
        <v>7</v>
      </c>
      <c r="Q97" s="276">
        <v>7</v>
      </c>
      <c r="R97" s="136"/>
      <c r="S97" s="136"/>
      <c r="T97" s="136"/>
      <c r="U97" s="136"/>
      <c r="V97" s="136"/>
      <c r="W97" s="158">
        <v>7</v>
      </c>
      <c r="X97" s="456">
        <v>7</v>
      </c>
      <c r="Z97" s="136"/>
      <c r="AA97" s="136"/>
      <c r="AB97" s="136"/>
      <c r="AC97" s="136"/>
      <c r="AD97" s="503">
        <v>7</v>
      </c>
      <c r="AE97" s="503">
        <v>7</v>
      </c>
      <c r="AF97" s="49" t="e">
        <f>COUNTIF([1]Març!C48:P48,"M")</f>
        <v>#VALUE!</v>
      </c>
      <c r="AG97" s="49" t="e">
        <f>COUNTIF([1]Març!C48:P48,"T")</f>
        <v>#VALUE!</v>
      </c>
      <c r="AH97" s="48"/>
      <c r="AK97" s="71"/>
      <c r="AL97" s="71"/>
      <c r="AM97" s="71"/>
      <c r="AN97" s="71">
        <v>7</v>
      </c>
      <c r="AO97" s="72">
        <v>7</v>
      </c>
      <c r="AP97" s="73">
        <v>7</v>
      </c>
      <c r="AQ97" s="72">
        <v>7</v>
      </c>
      <c r="AR97" s="71">
        <v>7</v>
      </c>
      <c r="AS97" s="72">
        <v>7</v>
      </c>
      <c r="AT97" s="74"/>
      <c r="AU97" s="73">
        <v>7</v>
      </c>
      <c r="AV97" s="71">
        <v>7</v>
      </c>
      <c r="AW97" s="71">
        <v>7</v>
      </c>
      <c r="AX97" s="504">
        <v>7</v>
      </c>
      <c r="AY97" s="505">
        <v>7</v>
      </c>
      <c r="AZ97" s="72">
        <v>7</v>
      </c>
      <c r="BA97" s="73">
        <v>7</v>
      </c>
      <c r="BB97" s="77">
        <v>7</v>
      </c>
      <c r="BC97" s="78"/>
    </row>
    <row r="98" spans="1:55" ht="15" customHeight="1">
      <c r="A98" s="39">
        <v>42.3</v>
      </c>
      <c r="C98" s="487" t="s">
        <v>205</v>
      </c>
      <c r="D98" s="308"/>
      <c r="E98" s="308"/>
      <c r="F98" s="308"/>
      <c r="G98" s="308"/>
      <c r="H98" s="308"/>
      <c r="I98" s="46" t="s">
        <v>133</v>
      </c>
      <c r="J98" s="46" t="s">
        <v>133</v>
      </c>
      <c r="K98" s="308"/>
      <c r="L98" s="308"/>
      <c r="M98" s="308"/>
      <c r="N98" s="308"/>
      <c r="O98" s="308"/>
      <c r="P98" s="43" t="s">
        <v>206</v>
      </c>
      <c r="Q98" s="43" t="s">
        <v>206</v>
      </c>
      <c r="R98" s="506"/>
      <c r="S98" s="490"/>
      <c r="T98" s="308"/>
      <c r="U98" s="308"/>
      <c r="V98" s="308"/>
      <c r="W98" s="46" t="s">
        <v>133</v>
      </c>
      <c r="X98" s="46" t="s">
        <v>133</v>
      </c>
      <c r="Y98" s="308"/>
      <c r="Z98" s="308"/>
      <c r="AA98" s="308"/>
      <c r="AB98" s="308"/>
      <c r="AC98" s="308"/>
      <c r="AD98" s="43" t="s">
        <v>206</v>
      </c>
      <c r="AE98" s="43" t="s">
        <v>206</v>
      </c>
      <c r="AF98" s="49" t="e">
        <f>COUNTIF([1]Març!C21:P21,"M")</f>
        <v>#VALUE!</v>
      </c>
      <c r="AG98" s="49" t="e">
        <f>COUNTIF([1]Març!C21:P21,"T")</f>
        <v>#VALUE!</v>
      </c>
      <c r="AH98" s="48" t="e">
        <f>SUM(AF98:AG98)</f>
        <v>#VALUE!</v>
      </c>
      <c r="AI98" s="49" t="e">
        <f>AH98/8</f>
        <v>#VALUE!</v>
      </c>
      <c r="AK98" s="53" t="s">
        <v>184</v>
      </c>
      <c r="AL98" s="87" t="s">
        <v>57</v>
      </c>
      <c r="AM98" s="52">
        <f>COUNTIF(AN98:BB98,"M")</f>
        <v>8</v>
      </c>
      <c r="AN98" s="53" t="s">
        <v>57</v>
      </c>
      <c r="AO98" s="54" t="s">
        <v>57</v>
      </c>
      <c r="AP98" s="55" t="s">
        <v>57</v>
      </c>
      <c r="AQ98" s="54" t="s">
        <v>79</v>
      </c>
      <c r="AR98" s="53" t="s">
        <v>79</v>
      </c>
      <c r="AS98" s="54" t="s">
        <v>57</v>
      </c>
      <c r="AT98" s="56"/>
      <c r="AU98" s="55" t="s">
        <v>57</v>
      </c>
      <c r="AV98" s="53" t="s">
        <v>79</v>
      </c>
      <c r="AW98" s="53" t="s">
        <v>57</v>
      </c>
      <c r="AX98" s="109" t="s">
        <v>79</v>
      </c>
      <c r="AY98" s="209" t="s">
        <v>57</v>
      </c>
      <c r="AZ98" s="54" t="s">
        <v>57</v>
      </c>
      <c r="BA98" s="55" t="s">
        <v>79</v>
      </c>
      <c r="BB98" s="59" t="s">
        <v>79</v>
      </c>
      <c r="BC98" s="60" t="s">
        <v>57</v>
      </c>
    </row>
    <row r="99" spans="1:55" ht="15" customHeight="1">
      <c r="A99" s="39"/>
      <c r="C99" s="61">
        <f>SUM(D99:AE99)/4</f>
        <v>14</v>
      </c>
      <c r="D99" s="136"/>
      <c r="E99" s="136"/>
      <c r="F99" s="136"/>
      <c r="G99" s="136"/>
      <c r="H99" s="136"/>
      <c r="I99" s="66">
        <v>7</v>
      </c>
      <c r="J99" s="66">
        <v>7</v>
      </c>
      <c r="K99" s="136"/>
      <c r="L99" s="136"/>
      <c r="M99" s="136"/>
      <c r="N99" s="136"/>
      <c r="O99" s="136"/>
      <c r="P99" s="66">
        <v>7</v>
      </c>
      <c r="Q99" s="158">
        <v>7</v>
      </c>
      <c r="R99" s="453"/>
      <c r="S99" s="453"/>
      <c r="T99" s="136"/>
      <c r="U99" s="136"/>
      <c r="V99" s="136"/>
      <c r="W99" s="66">
        <v>7</v>
      </c>
      <c r="X99" s="66">
        <v>7</v>
      </c>
      <c r="Y99" s="136"/>
      <c r="Z99" s="136"/>
      <c r="AA99" s="136"/>
      <c r="AB99" s="136"/>
      <c r="AC99" s="136"/>
      <c r="AD99" s="66">
        <v>7</v>
      </c>
      <c r="AE99" s="158">
        <v>7</v>
      </c>
      <c r="AF99" s="49" t="e">
        <f>COUNTIF([1]Març!C91:P91,"M")</f>
        <v>#VALUE!</v>
      </c>
      <c r="AG99" s="49" t="e">
        <f>COUNTIF([1]Març!C91:P91,"T")</f>
        <v>#VALUE!</v>
      </c>
      <c r="AH99" s="48"/>
      <c r="AK99" s="71"/>
      <c r="AL99" s="322" t="s">
        <v>79</v>
      </c>
      <c r="AM99" s="279">
        <f>COUNTIF(AN98:BB98,"T")</f>
        <v>6</v>
      </c>
      <c r="AN99" s="71">
        <v>7</v>
      </c>
      <c r="AO99" s="72">
        <v>7</v>
      </c>
      <c r="AP99" s="73">
        <v>7</v>
      </c>
      <c r="AQ99" s="72">
        <v>7</v>
      </c>
      <c r="AR99" s="71">
        <v>7</v>
      </c>
      <c r="AS99" s="72">
        <v>7</v>
      </c>
      <c r="AT99" s="74"/>
      <c r="AU99" s="73">
        <v>7</v>
      </c>
      <c r="AV99" s="71">
        <v>7</v>
      </c>
      <c r="AW99" s="71">
        <v>7</v>
      </c>
      <c r="AX99" s="75">
        <v>7</v>
      </c>
      <c r="AY99" s="194">
        <v>7</v>
      </c>
      <c r="AZ99" s="72">
        <v>7</v>
      </c>
      <c r="BA99" s="73">
        <v>7</v>
      </c>
      <c r="BB99" s="77">
        <v>7</v>
      </c>
      <c r="BC99" s="78"/>
    </row>
    <row r="100" spans="1:55" ht="15" customHeight="1">
      <c r="A100" s="492">
        <v>42.5</v>
      </c>
      <c r="C100" s="40" t="s">
        <v>207</v>
      </c>
      <c r="D100" s="308"/>
      <c r="E100" s="308"/>
      <c r="F100" s="308"/>
      <c r="G100" s="308"/>
      <c r="H100" s="308"/>
      <c r="I100" s="43" t="s">
        <v>132</v>
      </c>
      <c r="J100" s="46" t="s">
        <v>132</v>
      </c>
      <c r="K100" s="308"/>
      <c r="L100" s="308"/>
      <c r="M100" s="308"/>
      <c r="N100" s="308"/>
      <c r="O100" s="308"/>
      <c r="P100" s="46" t="s">
        <v>133</v>
      </c>
      <c r="Q100" s="46" t="s">
        <v>133</v>
      </c>
      <c r="R100" s="506"/>
      <c r="S100" s="490"/>
      <c r="T100" s="308"/>
      <c r="U100" s="308"/>
      <c r="V100" s="308"/>
      <c r="W100" s="507" t="s">
        <v>206</v>
      </c>
      <c r="X100" s="507" t="s">
        <v>206</v>
      </c>
      <c r="Y100" s="103"/>
      <c r="Z100" s="103"/>
      <c r="AA100" s="103"/>
      <c r="AB100" s="103"/>
      <c r="AC100" s="103"/>
      <c r="AD100" s="43" t="s">
        <v>198</v>
      </c>
      <c r="AE100" s="43" t="s">
        <v>202</v>
      </c>
      <c r="AF100" s="49" t="e">
        <f>COUNTIF([1]Març!C92:P92,"M")</f>
        <v>#VALUE!</v>
      </c>
      <c r="AG100" s="49" t="e">
        <f>COUNTIF([1]Març!C92:P92,"T")</f>
        <v>#VALUE!</v>
      </c>
      <c r="AH100" s="48" t="e">
        <f>SUM(AF100:AG100)</f>
        <v>#VALUE!</v>
      </c>
      <c r="AI100" s="49" t="e">
        <f>AH100/8</f>
        <v>#VALUE!</v>
      </c>
      <c r="AK100" s="53" t="s">
        <v>184</v>
      </c>
      <c r="AL100" s="87" t="s">
        <v>57</v>
      </c>
      <c r="AM100" s="52">
        <f>COUNTIF(AN100:BB100,"M")</f>
        <v>6</v>
      </c>
      <c r="AN100" s="53" t="s">
        <v>79</v>
      </c>
      <c r="AO100" s="54" t="s">
        <v>79</v>
      </c>
      <c r="AP100" s="55" t="s">
        <v>57</v>
      </c>
      <c r="AQ100" s="54" t="s">
        <v>57</v>
      </c>
      <c r="AR100" s="53" t="s">
        <v>79</v>
      </c>
      <c r="AS100" s="54" t="s">
        <v>79</v>
      </c>
      <c r="AT100" s="56"/>
      <c r="AU100" s="55" t="s">
        <v>79</v>
      </c>
      <c r="AV100" s="53" t="s">
        <v>57</v>
      </c>
      <c r="AW100" s="53" t="s">
        <v>79</v>
      </c>
      <c r="AX100" s="109" t="s">
        <v>57</v>
      </c>
      <c r="AY100" s="58" t="s">
        <v>79</v>
      </c>
      <c r="AZ100" s="54" t="s">
        <v>79</v>
      </c>
      <c r="BA100" s="55" t="s">
        <v>57</v>
      </c>
      <c r="BB100" s="59" t="s">
        <v>57</v>
      </c>
      <c r="BC100" s="60" t="s">
        <v>79</v>
      </c>
    </row>
    <row r="101" spans="1:55" s="110" customFormat="1" ht="15" customHeight="1">
      <c r="A101" s="492"/>
      <c r="C101" s="61">
        <f>SUM(D101:AE101)/4</f>
        <v>14</v>
      </c>
      <c r="D101" s="136"/>
      <c r="E101" s="136"/>
      <c r="F101" s="136"/>
      <c r="G101" s="136"/>
      <c r="H101" s="136"/>
      <c r="I101" s="64">
        <v>7</v>
      </c>
      <c r="J101" s="158">
        <v>7</v>
      </c>
      <c r="K101" s="136"/>
      <c r="L101" s="136"/>
      <c r="M101" s="136"/>
      <c r="N101" s="136"/>
      <c r="O101" s="136"/>
      <c r="P101" s="66">
        <v>7</v>
      </c>
      <c r="Q101" s="158">
        <v>7</v>
      </c>
      <c r="R101" s="453"/>
      <c r="S101" s="453"/>
      <c r="T101" s="136"/>
      <c r="U101" s="136"/>
      <c r="V101" s="136"/>
      <c r="W101" s="508">
        <v>7</v>
      </c>
      <c r="X101" s="509">
        <v>7</v>
      </c>
      <c r="Y101" s="136"/>
      <c r="Z101" s="136"/>
      <c r="AA101" s="136"/>
      <c r="AB101" s="136"/>
      <c r="AC101" s="136"/>
      <c r="AD101" s="66">
        <v>7</v>
      </c>
      <c r="AE101" s="158">
        <v>7</v>
      </c>
      <c r="AF101" s="49" t="e">
        <f>COUNTIF([1]Març!C63:P63,"M")</f>
        <v>#VALUE!</v>
      </c>
      <c r="AG101" s="49" t="e">
        <f>COUNTIF([1]Març!C63:P63,"T")</f>
        <v>#VALUE!</v>
      </c>
      <c r="AH101" s="48"/>
      <c r="AI101" s="49"/>
      <c r="AK101" s="71"/>
      <c r="AL101" s="322" t="s">
        <v>79</v>
      </c>
      <c r="AM101" s="279">
        <f>COUNTIF(AN100:BB100,"T")</f>
        <v>8</v>
      </c>
      <c r="AN101" s="71">
        <v>7</v>
      </c>
      <c r="AO101" s="72">
        <v>7</v>
      </c>
      <c r="AP101" s="73">
        <v>7</v>
      </c>
      <c r="AQ101" s="72">
        <v>7</v>
      </c>
      <c r="AR101" s="71">
        <v>7</v>
      </c>
      <c r="AS101" s="72">
        <v>7</v>
      </c>
      <c r="AT101" s="74"/>
      <c r="AU101" s="73">
        <v>7</v>
      </c>
      <c r="AV101" s="71">
        <v>7</v>
      </c>
      <c r="AW101" s="71">
        <v>7</v>
      </c>
      <c r="AX101" s="75">
        <v>7</v>
      </c>
      <c r="AY101" s="76">
        <v>7</v>
      </c>
      <c r="AZ101" s="72">
        <v>7</v>
      </c>
      <c r="BA101" s="73">
        <v>7</v>
      </c>
      <c r="BB101" s="77">
        <v>7</v>
      </c>
      <c r="BC101" s="78"/>
    </row>
    <row r="102" spans="1:55" ht="15" customHeight="1">
      <c r="A102" s="39">
        <v>42.3</v>
      </c>
      <c r="C102" s="375" t="s">
        <v>208</v>
      </c>
      <c r="D102" s="510"/>
      <c r="E102" s="510"/>
      <c r="F102" s="510"/>
      <c r="G102" s="510"/>
      <c r="H102" s="510"/>
      <c r="I102" s="108" t="s">
        <v>127</v>
      </c>
      <c r="J102" s="108" t="s">
        <v>127</v>
      </c>
      <c r="K102" s="510"/>
      <c r="L102" s="510"/>
      <c r="M102" s="510"/>
      <c r="N102" s="510"/>
      <c r="O102" s="510"/>
      <c r="P102" s="43" t="s">
        <v>124</v>
      </c>
      <c r="Q102" s="43" t="s">
        <v>124</v>
      </c>
      <c r="R102" s="510"/>
      <c r="S102" s="511"/>
      <c r="T102" s="510"/>
      <c r="U102" s="510"/>
      <c r="V102" s="510"/>
      <c r="W102" s="512" t="s">
        <v>124</v>
      </c>
      <c r="X102" s="512" t="s">
        <v>124</v>
      </c>
      <c r="Y102" s="510"/>
      <c r="Z102" s="510"/>
      <c r="AA102" s="510"/>
      <c r="AB102" s="173"/>
      <c r="AC102" s="173"/>
      <c r="AD102" s="338" t="s">
        <v>132</v>
      </c>
      <c r="AE102" s="338" t="s">
        <v>132</v>
      </c>
      <c r="AH102" s="48">
        <f>SUM(AF102:AG102)</f>
        <v>0</v>
      </c>
      <c r="AI102" s="49">
        <f>AH102/8</f>
        <v>0</v>
      </c>
      <c r="AK102" s="53" t="s">
        <v>184</v>
      </c>
      <c r="AL102" s="87" t="s">
        <v>57</v>
      </c>
      <c r="AM102" s="52">
        <f>COUNTIF(AN102:BB102,"M")</f>
        <v>6</v>
      </c>
      <c r="AN102" s="53" t="s">
        <v>79</v>
      </c>
      <c r="AO102" s="54" t="s">
        <v>57</v>
      </c>
      <c r="AP102" s="55" t="s">
        <v>57</v>
      </c>
      <c r="AQ102" s="54" t="s">
        <v>79</v>
      </c>
      <c r="AR102" s="53" t="s">
        <v>79</v>
      </c>
      <c r="AS102" s="54" t="s">
        <v>79</v>
      </c>
      <c r="AT102" s="56"/>
      <c r="AU102" s="55" t="s">
        <v>57</v>
      </c>
      <c r="AV102" s="53" t="s">
        <v>57</v>
      </c>
      <c r="AW102" s="53" t="s">
        <v>79</v>
      </c>
      <c r="AX102" s="208" t="s">
        <v>79</v>
      </c>
      <c r="AY102" s="109" t="s">
        <v>57</v>
      </c>
      <c r="AZ102" s="54" t="s">
        <v>57</v>
      </c>
      <c r="BA102" s="55" t="s">
        <v>79</v>
      </c>
      <c r="BB102" s="59" t="s">
        <v>79</v>
      </c>
      <c r="BC102" s="60" t="s">
        <v>79</v>
      </c>
    </row>
    <row r="103" spans="1:55" s="110" customFormat="1" ht="15" customHeight="1">
      <c r="A103" s="39"/>
      <c r="C103" s="377">
        <f>SUM(D103:AC103)/4</f>
        <v>11</v>
      </c>
      <c r="D103" s="136"/>
      <c r="E103" s="136"/>
      <c r="F103" s="136"/>
      <c r="G103" s="136"/>
      <c r="H103" s="136"/>
      <c r="I103" s="427">
        <v>8</v>
      </c>
      <c r="J103" s="427">
        <v>8</v>
      </c>
      <c r="K103" s="136"/>
      <c r="L103" s="136"/>
      <c r="M103" s="136"/>
      <c r="N103" s="136"/>
      <c r="O103" s="136"/>
      <c r="P103" s="66">
        <v>7</v>
      </c>
      <c r="Q103" s="158">
        <v>7</v>
      </c>
      <c r="R103" s="136"/>
      <c r="S103" s="136"/>
      <c r="T103" s="136"/>
      <c r="U103" s="136"/>
      <c r="V103" s="136"/>
      <c r="W103" s="513">
        <v>7</v>
      </c>
      <c r="X103" s="513">
        <v>7</v>
      </c>
      <c r="Y103" s="136"/>
      <c r="Z103" s="136"/>
      <c r="AA103" s="136"/>
      <c r="AB103" s="136"/>
      <c r="AC103" s="136"/>
      <c r="AD103" s="474">
        <v>7</v>
      </c>
      <c r="AE103" s="474">
        <v>7</v>
      </c>
      <c r="AF103" s="49" t="e">
        <f>COUNTIF([1]Març!C67:P67,"M")</f>
        <v>#VALUE!</v>
      </c>
      <c r="AG103" s="49" t="e">
        <f>COUNTIF([1]Març!C67:P67,"T")</f>
        <v>#VALUE!</v>
      </c>
      <c r="AH103" s="48"/>
      <c r="AI103" s="49"/>
      <c r="AK103" s="71" t="s">
        <v>203</v>
      </c>
      <c r="AL103" s="322" t="s">
        <v>79</v>
      </c>
      <c r="AM103" s="279">
        <f>COUNTIF(AN102:BB102,"T")</f>
        <v>8</v>
      </c>
      <c r="AN103" s="71">
        <v>7</v>
      </c>
      <c r="AO103" s="72">
        <v>8</v>
      </c>
      <c r="AP103" s="73">
        <v>8</v>
      </c>
      <c r="AQ103" s="72">
        <v>7</v>
      </c>
      <c r="AR103" s="71">
        <v>7</v>
      </c>
      <c r="AS103" s="72">
        <v>7</v>
      </c>
      <c r="AT103" s="74"/>
      <c r="AU103" s="73">
        <v>8</v>
      </c>
      <c r="AV103" s="71">
        <v>8</v>
      </c>
      <c r="AW103" s="71">
        <v>7</v>
      </c>
      <c r="AX103" s="495">
        <v>7</v>
      </c>
      <c r="AY103" s="75">
        <v>8</v>
      </c>
      <c r="AZ103" s="72">
        <v>8</v>
      </c>
      <c r="BA103" s="73">
        <v>7</v>
      </c>
      <c r="BB103" s="77">
        <v>7</v>
      </c>
      <c r="BC103" s="78"/>
    </row>
    <row r="104" spans="1:55" ht="15" customHeight="1">
      <c r="A104" s="1">
        <v>34.5</v>
      </c>
      <c r="C104" s="514" t="s">
        <v>209</v>
      </c>
      <c r="D104" s="173"/>
      <c r="E104" s="173"/>
      <c r="F104" s="173"/>
      <c r="G104" s="173"/>
      <c r="H104" s="173"/>
      <c r="I104" s="46" t="s">
        <v>124</v>
      </c>
      <c r="J104" s="46" t="s">
        <v>186</v>
      </c>
      <c r="K104" s="173"/>
      <c r="L104" s="173"/>
      <c r="M104" s="173"/>
      <c r="N104" s="173"/>
      <c r="O104" s="173"/>
      <c r="P104" s="43" t="s">
        <v>57</v>
      </c>
      <c r="Q104" s="223"/>
      <c r="R104" s="173"/>
      <c r="S104" s="173"/>
      <c r="T104" s="173"/>
      <c r="U104" s="173"/>
      <c r="V104" s="173"/>
      <c r="W104" s="491" t="s">
        <v>179</v>
      </c>
      <c r="X104" s="512" t="s">
        <v>179</v>
      </c>
      <c r="Y104" s="173"/>
      <c r="Z104" s="173"/>
      <c r="AA104" s="173"/>
      <c r="AB104" s="173"/>
      <c r="AC104" s="173"/>
      <c r="AD104" s="338"/>
      <c r="AE104" s="43" t="s">
        <v>57</v>
      </c>
      <c r="AF104" s="49" t="e">
        <f>COUNTIF([1]Març!C70:P70,"M")</f>
        <v>#VALUE!</v>
      </c>
      <c r="AG104" s="49" t="e">
        <f>COUNTIF([1]Març!C70:P70,"T")</f>
        <v>#VALUE!</v>
      </c>
      <c r="AH104" s="48" t="e">
        <f>SUM(AF104:AG104)</f>
        <v>#VALUE!</v>
      </c>
      <c r="AI104" s="49" t="e">
        <f>AH104/8</f>
        <v>#VALUE!</v>
      </c>
      <c r="AK104" s="53" t="s">
        <v>88</v>
      </c>
      <c r="AL104" s="87" t="s">
        <v>57</v>
      </c>
      <c r="AM104" s="52">
        <f>COUNTIF(AN104:BB104,"M")</f>
        <v>1</v>
      </c>
      <c r="AN104" s="53"/>
      <c r="AO104" s="54" t="s">
        <v>79</v>
      </c>
      <c r="AQ104" s="54" t="s">
        <v>79</v>
      </c>
      <c r="AR104" s="53"/>
      <c r="AS104" s="54" t="s">
        <v>79</v>
      </c>
      <c r="AT104" s="56"/>
      <c r="AU104" s="55"/>
      <c r="AV104" s="53" t="s">
        <v>57</v>
      </c>
      <c r="AW104" s="53"/>
      <c r="AX104" s="208"/>
      <c r="AY104" s="209"/>
      <c r="AZ104" s="54" t="s">
        <v>79</v>
      </c>
      <c r="BB104" s="282"/>
      <c r="BC104" s="516" t="s">
        <v>57</v>
      </c>
    </row>
    <row r="105" spans="1:55" ht="15" customHeight="1">
      <c r="A105" s="517"/>
      <c r="C105" s="61">
        <f>SUM(D105:AE105)/4</f>
        <v>10.5</v>
      </c>
      <c r="D105" s="136"/>
      <c r="E105" s="136"/>
      <c r="F105" s="136"/>
      <c r="G105" s="136"/>
      <c r="H105" s="136"/>
      <c r="I105" s="158">
        <v>7</v>
      </c>
      <c r="J105" s="158">
        <v>7</v>
      </c>
      <c r="K105" s="136"/>
      <c r="L105" s="136"/>
      <c r="M105" s="136"/>
      <c r="N105" s="136"/>
      <c r="O105" s="136"/>
      <c r="P105" s="66">
        <v>7</v>
      </c>
      <c r="Q105" s="428"/>
      <c r="R105" s="136"/>
      <c r="S105" s="136"/>
      <c r="T105" s="136"/>
      <c r="U105" s="136"/>
      <c r="V105" s="136"/>
      <c r="W105" s="513">
        <v>7</v>
      </c>
      <c r="X105" s="518">
        <v>7</v>
      </c>
      <c r="Y105" s="136"/>
      <c r="Z105" s="136"/>
      <c r="AA105" s="136"/>
      <c r="AB105" s="136"/>
      <c r="AC105" s="136"/>
      <c r="AD105" s="474"/>
      <c r="AE105" s="66">
        <v>7</v>
      </c>
      <c r="AF105" s="49" t="e">
        <f>COUNTIF([1]Març!C82:P82,"M")</f>
        <v>#VALUE!</v>
      </c>
      <c r="AG105" s="49" t="e">
        <f>COUNTIF([1]Març!C82:P82,"T")</f>
        <v>#VALUE!</v>
      </c>
      <c r="AH105" s="48"/>
      <c r="AK105" s="71"/>
      <c r="AL105" s="322" t="s">
        <v>79</v>
      </c>
      <c r="AM105" s="279">
        <f>COUNTIF(AN104:BB104,"T")</f>
        <v>4</v>
      </c>
      <c r="AN105" s="71"/>
      <c r="AO105" s="72">
        <v>7</v>
      </c>
      <c r="AQ105" s="72">
        <v>7</v>
      </c>
      <c r="AR105" s="71"/>
      <c r="AS105" s="72">
        <v>7</v>
      </c>
      <c r="AT105" s="74"/>
      <c r="AU105" s="73"/>
      <c r="AV105" s="71">
        <v>8</v>
      </c>
      <c r="AW105" s="71"/>
      <c r="AX105" s="495"/>
      <c r="AY105" s="161"/>
      <c r="AZ105" s="72">
        <v>7</v>
      </c>
      <c r="BB105" s="285"/>
      <c r="BC105" s="519">
        <v>8</v>
      </c>
    </row>
    <row r="106" spans="1:55" ht="15" customHeight="1">
      <c r="A106" s="39">
        <v>42</v>
      </c>
      <c r="C106" s="520" t="s">
        <v>210</v>
      </c>
      <c r="D106" s="521"/>
      <c r="E106" s="521"/>
      <c r="F106" s="521"/>
      <c r="G106" s="521"/>
      <c r="H106" s="521"/>
      <c r="I106" s="197" t="s">
        <v>79</v>
      </c>
      <c r="J106" s="197" t="s">
        <v>79</v>
      </c>
      <c r="K106" s="103"/>
      <c r="L106" s="103"/>
      <c r="M106" s="103"/>
      <c r="N106" s="103"/>
      <c r="O106" s="103"/>
      <c r="P106" s="197" t="s">
        <v>57</v>
      </c>
      <c r="Q106" s="197" t="s">
        <v>57</v>
      </c>
      <c r="R106" s="103"/>
      <c r="S106" s="103"/>
      <c r="T106" s="103"/>
      <c r="U106" s="103"/>
      <c r="V106" s="103"/>
      <c r="W106" s="507" t="s">
        <v>186</v>
      </c>
      <c r="X106" s="522" t="s">
        <v>124</v>
      </c>
      <c r="Y106" s="103"/>
      <c r="Z106" s="103"/>
      <c r="AA106" s="103"/>
      <c r="AB106" s="103"/>
      <c r="AC106" s="103"/>
      <c r="AD106" s="497" t="s">
        <v>211</v>
      </c>
      <c r="AE106" s="497" t="s">
        <v>211</v>
      </c>
      <c r="AH106" s="48"/>
      <c r="AK106" s="53" t="s">
        <v>184</v>
      </c>
      <c r="AL106" s="87" t="s">
        <v>57</v>
      </c>
      <c r="AM106" s="52">
        <f>COUNTIF(AN106:BB106,"M")</f>
        <v>5</v>
      </c>
      <c r="AN106" s="53" t="s">
        <v>79</v>
      </c>
      <c r="AO106" s="54" t="s">
        <v>79</v>
      </c>
      <c r="AP106" s="55" t="s">
        <v>79</v>
      </c>
      <c r="AQ106" s="54" t="s">
        <v>57</v>
      </c>
      <c r="AR106" s="53" t="s">
        <v>57</v>
      </c>
      <c r="AS106" s="54" t="s">
        <v>79</v>
      </c>
      <c r="AT106" s="56"/>
      <c r="AU106" s="55" t="s">
        <v>79</v>
      </c>
      <c r="AV106" s="53" t="s">
        <v>57</v>
      </c>
      <c r="AW106" s="53" t="s">
        <v>57</v>
      </c>
      <c r="AX106" s="498" t="s">
        <v>79</v>
      </c>
      <c r="AY106" s="337" t="s">
        <v>79</v>
      </c>
      <c r="AZ106" s="54" t="s">
        <v>57</v>
      </c>
      <c r="BA106" s="55" t="s">
        <v>79</v>
      </c>
      <c r="BB106" s="59" t="s">
        <v>79</v>
      </c>
      <c r="BC106" s="60" t="s">
        <v>79</v>
      </c>
    </row>
    <row r="107" spans="1:55" ht="15" customHeight="1">
      <c r="A107" s="39"/>
      <c r="C107" s="61">
        <f>SUM(D107:AE107)/4</f>
        <v>14</v>
      </c>
      <c r="D107" s="523"/>
      <c r="E107" s="523"/>
      <c r="F107" s="523"/>
      <c r="G107" s="523"/>
      <c r="H107" s="523"/>
      <c r="I107" s="203">
        <v>7</v>
      </c>
      <c r="J107" s="203">
        <v>7</v>
      </c>
      <c r="K107" s="136"/>
      <c r="L107" s="136"/>
      <c r="M107" s="136"/>
      <c r="N107" s="136"/>
      <c r="O107" s="136"/>
      <c r="P107" s="66">
        <v>7</v>
      </c>
      <c r="Q107" s="158">
        <v>7</v>
      </c>
      <c r="R107" s="136"/>
      <c r="S107" s="136"/>
      <c r="T107" s="136"/>
      <c r="U107" s="136"/>
      <c r="V107" s="136"/>
      <c r="W107" s="508">
        <v>7</v>
      </c>
      <c r="X107" s="509">
        <v>7</v>
      </c>
      <c r="Y107" s="136"/>
      <c r="Z107" s="136"/>
      <c r="AA107" s="136"/>
      <c r="AB107" s="136"/>
      <c r="AC107" s="136"/>
      <c r="AD107" s="524">
        <v>7</v>
      </c>
      <c r="AE107" s="524">
        <v>7</v>
      </c>
      <c r="AH107" s="48"/>
      <c r="AK107" s="71"/>
      <c r="AL107" s="322" t="s">
        <v>79</v>
      </c>
      <c r="AM107" s="279">
        <f>COUNTIF(AN106:BB106,"T")</f>
        <v>9</v>
      </c>
      <c r="AN107" s="71">
        <v>7</v>
      </c>
      <c r="AO107" s="72">
        <v>7</v>
      </c>
      <c r="AP107" s="73">
        <v>7</v>
      </c>
      <c r="AQ107" s="72">
        <v>7</v>
      </c>
      <c r="AR107" s="71">
        <v>7</v>
      </c>
      <c r="AS107" s="72">
        <v>7</v>
      </c>
      <c r="AT107" s="74"/>
      <c r="AU107" s="73">
        <v>7</v>
      </c>
      <c r="AV107" s="71">
        <v>7</v>
      </c>
      <c r="AW107" s="71">
        <v>8</v>
      </c>
      <c r="AX107" s="525">
        <v>7</v>
      </c>
      <c r="AY107" s="211">
        <v>7</v>
      </c>
      <c r="AZ107" s="72">
        <v>7</v>
      </c>
      <c r="BA107" s="73">
        <v>7</v>
      </c>
      <c r="BB107" s="77">
        <v>7</v>
      </c>
      <c r="BC107" s="78"/>
    </row>
    <row r="108" spans="1:55" ht="15" customHeight="1">
      <c r="A108" s="39">
        <v>42.5</v>
      </c>
      <c r="C108" s="281" t="s">
        <v>212</v>
      </c>
      <c r="D108" s="526"/>
      <c r="E108" s="526"/>
      <c r="F108" s="526"/>
      <c r="G108" s="526"/>
      <c r="H108" s="526"/>
      <c r="I108" s="175" t="s">
        <v>198</v>
      </c>
      <c r="J108" s="175" t="s">
        <v>198</v>
      </c>
      <c r="K108" s="526"/>
      <c r="L108" s="526"/>
      <c r="M108" s="526"/>
      <c r="N108" s="526"/>
      <c r="O108" s="526"/>
      <c r="P108" s="175" t="s">
        <v>213</v>
      </c>
      <c r="Q108" s="175" t="s">
        <v>213</v>
      </c>
      <c r="R108" s="526"/>
      <c r="S108" s="526"/>
      <c r="T108" s="526"/>
      <c r="U108" s="526"/>
      <c r="V108" s="526"/>
      <c r="W108" s="491" t="s">
        <v>202</v>
      </c>
      <c r="X108" s="491" t="s">
        <v>202</v>
      </c>
      <c r="Y108" s="526"/>
      <c r="Z108" s="526"/>
      <c r="AA108" s="526"/>
      <c r="AB108" s="526"/>
      <c r="AC108" s="526"/>
      <c r="AD108" s="338" t="s">
        <v>186</v>
      </c>
      <c r="AE108" s="338" t="s">
        <v>186</v>
      </c>
      <c r="AH108" s="48">
        <f>SUM(AF108:AG108)</f>
        <v>0</v>
      </c>
      <c r="AI108" s="49">
        <f>AH108/8</f>
        <v>0</v>
      </c>
      <c r="AK108" s="191" t="s">
        <v>214</v>
      </c>
      <c r="AL108" s="87" t="s">
        <v>57</v>
      </c>
      <c r="AM108" s="52">
        <f>COUNTIF(AN108:BB108,"M")</f>
        <v>6</v>
      </c>
      <c r="AN108" s="53" t="s">
        <v>79</v>
      </c>
      <c r="AO108" s="54" t="s">
        <v>57</v>
      </c>
      <c r="AP108" s="55" t="s">
        <v>79</v>
      </c>
      <c r="AQ108" s="54" t="s">
        <v>79</v>
      </c>
      <c r="AR108" s="53" t="s">
        <v>57</v>
      </c>
      <c r="AS108" s="54" t="s">
        <v>57</v>
      </c>
      <c r="AT108" s="56"/>
      <c r="AU108" s="55" t="s">
        <v>57</v>
      </c>
      <c r="AV108" s="53" t="s">
        <v>79</v>
      </c>
      <c r="AW108" s="53" t="s">
        <v>79</v>
      </c>
      <c r="AX108" s="208" t="s">
        <v>79</v>
      </c>
      <c r="AY108" s="207" t="s">
        <v>57</v>
      </c>
      <c r="AZ108" s="54" t="s">
        <v>57</v>
      </c>
      <c r="BA108" s="55" t="s">
        <v>79</v>
      </c>
      <c r="BB108" s="59" t="s">
        <v>79</v>
      </c>
      <c r="BC108" s="60" t="s">
        <v>57</v>
      </c>
    </row>
    <row r="109" spans="1:55" ht="15" customHeight="1">
      <c r="A109" s="39"/>
      <c r="C109" s="61">
        <f>SUM(D109:AE109)/4</f>
        <v>14</v>
      </c>
      <c r="D109" s="527"/>
      <c r="E109" s="527"/>
      <c r="F109" s="527"/>
      <c r="G109" s="527"/>
      <c r="H109" s="527"/>
      <c r="I109" s="474">
        <v>7</v>
      </c>
      <c r="J109" s="474">
        <v>7</v>
      </c>
      <c r="K109" s="527"/>
      <c r="L109" s="527"/>
      <c r="M109" s="527"/>
      <c r="N109" s="527"/>
      <c r="O109" s="527"/>
      <c r="P109" s="158">
        <v>7</v>
      </c>
      <c r="Q109" s="158">
        <v>7</v>
      </c>
      <c r="R109" s="527"/>
      <c r="S109" s="527"/>
      <c r="T109" s="527"/>
      <c r="U109" s="527"/>
      <c r="V109" s="527"/>
      <c r="W109" s="528">
        <v>7</v>
      </c>
      <c r="X109" s="494">
        <v>7</v>
      </c>
      <c r="Y109" s="527"/>
      <c r="Z109" s="527"/>
      <c r="AA109" s="527"/>
      <c r="AB109" s="527"/>
      <c r="AC109" s="527"/>
      <c r="AD109" s="474">
        <v>7</v>
      </c>
      <c r="AE109" s="474">
        <v>7</v>
      </c>
      <c r="AF109" s="49" t="e">
        <f>COUNTIF([1]Març!C50:P50,"M")</f>
        <v>#VALUE!</v>
      </c>
      <c r="AG109" s="49" t="e">
        <f>COUNTIF([1]Març!C50:P50,"T")</f>
        <v>#VALUE!</v>
      </c>
      <c r="AH109" s="48"/>
      <c r="AK109" s="191"/>
      <c r="AL109" s="322" t="s">
        <v>79</v>
      </c>
      <c r="AM109" s="279">
        <f>COUNTIF(AN108:BB108,"T")</f>
        <v>8</v>
      </c>
      <c r="AN109" s="71">
        <v>7</v>
      </c>
      <c r="AO109" s="72">
        <v>7</v>
      </c>
      <c r="AP109" s="73">
        <v>7</v>
      </c>
      <c r="AQ109" s="72">
        <v>7</v>
      </c>
      <c r="AR109" s="71">
        <v>7</v>
      </c>
      <c r="AS109" s="72">
        <v>7</v>
      </c>
      <c r="AT109" s="74"/>
      <c r="AU109" s="73">
        <v>7</v>
      </c>
      <c r="AV109" s="71">
        <v>7</v>
      </c>
      <c r="AW109" s="71">
        <v>7</v>
      </c>
      <c r="AX109" s="495">
        <v>7</v>
      </c>
      <c r="AY109" s="529">
        <v>7</v>
      </c>
      <c r="AZ109" s="72">
        <v>7</v>
      </c>
      <c r="BA109" s="73">
        <v>7</v>
      </c>
      <c r="BB109" s="77">
        <v>7</v>
      </c>
      <c r="BC109" s="78"/>
    </row>
    <row r="110" spans="1:55" ht="15" customHeight="1">
      <c r="A110" s="39">
        <v>42.5</v>
      </c>
      <c r="C110" s="459" t="s">
        <v>215</v>
      </c>
      <c r="D110" s="530"/>
      <c r="E110" s="530"/>
      <c r="F110" s="530"/>
      <c r="G110" s="531"/>
      <c r="H110" s="531"/>
      <c r="I110" s="390" t="s">
        <v>190</v>
      </c>
      <c r="J110" s="390" t="s">
        <v>190</v>
      </c>
      <c r="K110" s="530"/>
      <c r="L110" s="530"/>
      <c r="M110" s="530"/>
      <c r="N110" s="530"/>
      <c r="O110" s="530"/>
      <c r="P110" s="497" t="s">
        <v>87</v>
      </c>
      <c r="Q110" s="497" t="s">
        <v>87</v>
      </c>
      <c r="R110" s="532"/>
      <c r="S110" s="533"/>
      <c r="T110" s="530"/>
      <c r="U110" s="530"/>
      <c r="V110" s="530"/>
      <c r="W110" s="390" t="s">
        <v>190</v>
      </c>
      <c r="X110" s="390" t="s">
        <v>132</v>
      </c>
      <c r="Y110" s="530"/>
      <c r="Z110" s="530"/>
      <c r="AA110" s="530"/>
      <c r="AB110" s="530"/>
      <c r="AC110" s="530"/>
      <c r="AD110" s="534" t="s">
        <v>216</v>
      </c>
      <c r="AE110" s="534" t="s">
        <v>216</v>
      </c>
      <c r="AH110" s="48">
        <f>SUM(AF110:AG110)</f>
        <v>0</v>
      </c>
      <c r="AI110" s="49">
        <f>AH110/8</f>
        <v>0</v>
      </c>
      <c r="AK110" s="53" t="s">
        <v>184</v>
      </c>
      <c r="AL110" s="87" t="s">
        <v>57</v>
      </c>
      <c r="AM110" s="52">
        <f>COUNTIF(AN110:BB110,"M")</f>
        <v>7</v>
      </c>
      <c r="AN110" s="53" t="s">
        <v>79</v>
      </c>
      <c r="AO110" s="54" t="s">
        <v>79</v>
      </c>
      <c r="AP110" s="55" t="s">
        <v>57</v>
      </c>
      <c r="AQ110" s="54" t="s">
        <v>57</v>
      </c>
      <c r="AR110" s="53" t="s">
        <v>79</v>
      </c>
      <c r="AS110" s="54" t="s">
        <v>79</v>
      </c>
      <c r="AT110" s="56"/>
      <c r="AU110" s="55" t="s">
        <v>79</v>
      </c>
      <c r="AV110" s="53" t="s">
        <v>57</v>
      </c>
      <c r="AW110" s="53" t="s">
        <v>57</v>
      </c>
      <c r="AX110" s="535" t="s">
        <v>57</v>
      </c>
      <c r="AY110" s="437" t="s">
        <v>79</v>
      </c>
      <c r="AZ110" s="54" t="s">
        <v>79</v>
      </c>
      <c r="BA110" s="55" t="s">
        <v>57</v>
      </c>
      <c r="BB110" s="59" t="s">
        <v>57</v>
      </c>
      <c r="BC110" s="60" t="s">
        <v>79</v>
      </c>
    </row>
    <row r="111" spans="1:55" ht="15" customHeight="1">
      <c r="A111" s="39"/>
      <c r="C111" s="449">
        <f>SUM(D111:AE111)/4</f>
        <v>14</v>
      </c>
      <c r="D111" s="536"/>
      <c r="E111" s="536"/>
      <c r="F111" s="536"/>
      <c r="G111" s="537"/>
      <c r="H111" s="537"/>
      <c r="I111" s="503">
        <v>7</v>
      </c>
      <c r="J111" s="456">
        <v>7</v>
      </c>
      <c r="K111" s="536"/>
      <c r="L111" s="536"/>
      <c r="M111" s="536"/>
      <c r="N111" s="536"/>
      <c r="O111" s="536"/>
      <c r="P111" s="503">
        <v>7</v>
      </c>
      <c r="Q111" s="503">
        <v>7</v>
      </c>
      <c r="R111" s="536"/>
      <c r="S111" s="536"/>
      <c r="T111" s="536"/>
      <c r="U111" s="536"/>
      <c r="V111" s="536"/>
      <c r="W111" s="503">
        <v>7</v>
      </c>
      <c r="X111" s="452">
        <v>7</v>
      </c>
      <c r="Y111" s="536"/>
      <c r="Z111" s="536"/>
      <c r="AA111" s="536"/>
      <c r="AB111" s="536"/>
      <c r="AC111" s="536"/>
      <c r="AD111" s="494">
        <v>7</v>
      </c>
      <c r="AE111" s="518">
        <v>7</v>
      </c>
      <c r="AF111" s="49" t="e">
        <f>COUNTIF([1]Març!C20:P20,"M")</f>
        <v>#VALUE!</v>
      </c>
      <c r="AG111" s="49" t="e">
        <f>COUNTIF([1]Març!C20:P20,"T")</f>
        <v>#VALUE!</v>
      </c>
      <c r="AH111" s="48"/>
      <c r="AK111" s="71"/>
      <c r="AL111" s="322" t="s">
        <v>79</v>
      </c>
      <c r="AM111" s="279">
        <f>COUNTIF(AN110:BB110,"T")</f>
        <v>7</v>
      </c>
      <c r="AN111" s="71">
        <v>7</v>
      </c>
      <c r="AO111" s="72">
        <v>7</v>
      </c>
      <c r="AP111" s="73">
        <v>7</v>
      </c>
      <c r="AQ111" s="72">
        <v>7</v>
      </c>
      <c r="AR111" s="71">
        <v>7</v>
      </c>
      <c r="AS111" s="72">
        <v>7</v>
      </c>
      <c r="AT111" s="74"/>
      <c r="AU111" s="73">
        <v>7</v>
      </c>
      <c r="AV111" s="71">
        <v>7</v>
      </c>
      <c r="AW111" s="71">
        <v>7</v>
      </c>
      <c r="AX111" s="538">
        <v>7</v>
      </c>
      <c r="AY111" s="539">
        <v>7</v>
      </c>
      <c r="AZ111" s="72">
        <v>7</v>
      </c>
      <c r="BA111" s="73">
        <v>7</v>
      </c>
      <c r="BB111" s="77">
        <v>7</v>
      </c>
      <c r="BC111" s="78"/>
    </row>
    <row r="112" spans="1:55" s="334" customFormat="1" ht="15" customHeight="1">
      <c r="A112" s="1"/>
      <c r="C112" s="540" t="s">
        <v>217</v>
      </c>
      <c r="D112" s="37" t="s">
        <v>46</v>
      </c>
      <c r="E112" s="37" t="s">
        <v>47</v>
      </c>
      <c r="F112" s="37" t="s">
        <v>48</v>
      </c>
      <c r="G112" s="37" t="s">
        <v>49</v>
      </c>
      <c r="H112" s="37" t="s">
        <v>50</v>
      </c>
      <c r="I112" s="37" t="s">
        <v>51</v>
      </c>
      <c r="J112" s="37" t="s">
        <v>52</v>
      </c>
      <c r="K112" s="37" t="s">
        <v>46</v>
      </c>
      <c r="L112" s="37" t="s">
        <v>47</v>
      </c>
      <c r="M112" s="37" t="s">
        <v>48</v>
      </c>
      <c r="N112" s="37" t="s">
        <v>49</v>
      </c>
      <c r="O112" s="37" t="s">
        <v>50</v>
      </c>
      <c r="P112" s="37" t="s">
        <v>51</v>
      </c>
      <c r="Q112" s="37" t="s">
        <v>52</v>
      </c>
      <c r="R112" s="37" t="s">
        <v>46</v>
      </c>
      <c r="S112" s="37" t="s">
        <v>47</v>
      </c>
      <c r="T112" s="37" t="s">
        <v>48</v>
      </c>
      <c r="U112" s="37" t="s">
        <v>49</v>
      </c>
      <c r="V112" s="37" t="s">
        <v>50</v>
      </c>
      <c r="W112" s="37" t="s">
        <v>51</v>
      </c>
      <c r="X112" s="37" t="s">
        <v>52</v>
      </c>
      <c r="Y112" s="37" t="s">
        <v>46</v>
      </c>
      <c r="Z112" s="37" t="s">
        <v>47</v>
      </c>
      <c r="AA112" s="37" t="s">
        <v>48</v>
      </c>
      <c r="AB112" s="37" t="s">
        <v>49</v>
      </c>
      <c r="AC112" s="37" t="s">
        <v>50</v>
      </c>
      <c r="AD112" s="37" t="s">
        <v>51</v>
      </c>
      <c r="AE112" s="37" t="s">
        <v>52</v>
      </c>
      <c r="AH112" s="336">
        <f>SUM(AF112:AG112)</f>
        <v>0</v>
      </c>
      <c r="AI112" s="334">
        <f>AH112/8</f>
        <v>0</v>
      </c>
      <c r="AK112" s="541"/>
      <c r="AL112" s="541"/>
      <c r="AM112" s="541"/>
      <c r="AN112" s="541"/>
      <c r="AO112" s="542"/>
      <c r="AP112" s="515"/>
      <c r="AQ112" s="542"/>
      <c r="AR112" s="541"/>
      <c r="AS112" s="542"/>
      <c r="AT112" s="543"/>
      <c r="AU112" s="515"/>
      <c r="AV112" s="541"/>
      <c r="AW112" s="541"/>
      <c r="AX112" s="543"/>
      <c r="AY112" s="543"/>
      <c r="AZ112" s="542"/>
      <c r="BA112" s="515"/>
      <c r="BB112" s="515"/>
      <c r="BC112" s="544"/>
    </row>
    <row r="113" spans="1:55" ht="15" customHeight="1">
      <c r="A113" s="39"/>
      <c r="C113" s="545"/>
      <c r="D113" s="103"/>
      <c r="E113" s="103"/>
      <c r="F113" s="103"/>
      <c r="G113" s="103"/>
      <c r="H113" s="103"/>
      <c r="I113" s="546"/>
      <c r="J113" s="491"/>
      <c r="K113" s="103"/>
      <c r="L113" s="103"/>
      <c r="M113" s="103"/>
      <c r="N113" s="103"/>
      <c r="O113" s="103"/>
      <c r="P113" s="547"/>
      <c r="Q113" s="547"/>
      <c r="R113" s="103"/>
      <c r="S113" s="103"/>
      <c r="T113" s="103"/>
      <c r="U113" s="103"/>
      <c r="V113" s="103"/>
      <c r="W113" s="546"/>
      <c r="X113" s="491"/>
      <c r="Y113" s="103"/>
      <c r="Z113" s="103"/>
      <c r="AA113" s="103"/>
      <c r="AB113" s="103"/>
      <c r="AC113" s="103"/>
      <c r="AD113" s="547"/>
      <c r="AE113" s="547"/>
      <c r="AH113" s="48"/>
      <c r="AM113" s="69" t="s">
        <v>218</v>
      </c>
      <c r="AN113" s="548">
        <f>COUNTIF(AN9:AN111,"M")</f>
        <v>11</v>
      </c>
      <c r="AO113" s="548">
        <f t="shared" ref="AO113:BB113" si="0">COUNTIF(AO9:AO111,"M")</f>
        <v>10</v>
      </c>
      <c r="AP113" s="548">
        <f t="shared" si="0"/>
        <v>13</v>
      </c>
      <c r="AQ113" s="548">
        <f t="shared" si="0"/>
        <v>8</v>
      </c>
      <c r="AR113" s="548">
        <f t="shared" si="0"/>
        <v>9</v>
      </c>
      <c r="AS113" s="548">
        <f t="shared" si="0"/>
        <v>10</v>
      </c>
      <c r="AT113" s="548">
        <f t="shared" si="0"/>
        <v>0</v>
      </c>
      <c r="AU113" s="548">
        <f t="shared" si="0"/>
        <v>11</v>
      </c>
      <c r="AV113" s="548">
        <f t="shared" si="0"/>
        <v>11</v>
      </c>
      <c r="AW113" s="548">
        <f t="shared" si="0"/>
        <v>12</v>
      </c>
      <c r="AX113" s="548">
        <f t="shared" si="0"/>
        <v>10</v>
      </c>
      <c r="AY113" s="548">
        <f t="shared" si="0"/>
        <v>12</v>
      </c>
      <c r="AZ113" s="548">
        <f t="shared" si="0"/>
        <v>10</v>
      </c>
      <c r="BA113" s="548">
        <f t="shared" si="0"/>
        <v>9</v>
      </c>
      <c r="BB113" s="548">
        <f t="shared" si="0"/>
        <v>10</v>
      </c>
    </row>
    <row r="114" spans="1:55" ht="15" customHeight="1">
      <c r="A114" s="39"/>
      <c r="C114" s="61"/>
      <c r="D114" s="136"/>
      <c r="E114" s="136"/>
      <c r="F114" s="136"/>
      <c r="G114" s="136"/>
      <c r="H114" s="136"/>
      <c r="I114" s="513"/>
      <c r="J114" s="518"/>
      <c r="K114" s="136"/>
      <c r="L114" s="136"/>
      <c r="M114" s="136"/>
      <c r="N114" s="136"/>
      <c r="O114" s="136"/>
      <c r="P114" s="474"/>
      <c r="Q114" s="474"/>
      <c r="R114" s="136"/>
      <c r="S114" s="136"/>
      <c r="T114" s="136"/>
      <c r="U114" s="136"/>
      <c r="V114" s="136"/>
      <c r="W114" s="513"/>
      <c r="X114" s="518"/>
      <c r="Y114" s="136"/>
      <c r="Z114" s="136"/>
      <c r="AA114" s="136"/>
      <c r="AB114" s="136"/>
      <c r="AC114" s="136"/>
      <c r="AD114" s="474"/>
      <c r="AE114" s="474"/>
      <c r="AH114" s="48"/>
      <c r="AM114" s="69" t="s">
        <v>219</v>
      </c>
      <c r="AN114" s="550">
        <f>COUNTIF(AN9:AN111,"T")</f>
        <v>12</v>
      </c>
      <c r="AO114" s="550">
        <f t="shared" ref="AO114:BB114" si="1">COUNTIF(AO9:AO111,"T")</f>
        <v>12</v>
      </c>
      <c r="AP114" s="550">
        <f t="shared" si="1"/>
        <v>9</v>
      </c>
      <c r="AQ114" s="550">
        <f t="shared" si="1"/>
        <v>14</v>
      </c>
      <c r="AR114" s="550">
        <f t="shared" si="1"/>
        <v>12</v>
      </c>
      <c r="AS114" s="550">
        <f t="shared" si="1"/>
        <v>12</v>
      </c>
      <c r="AT114" s="550">
        <f t="shared" si="1"/>
        <v>0</v>
      </c>
      <c r="AU114" s="550">
        <f t="shared" si="1"/>
        <v>11</v>
      </c>
      <c r="AV114" s="550">
        <f t="shared" si="1"/>
        <v>11</v>
      </c>
      <c r="AW114" s="550">
        <f t="shared" si="1"/>
        <v>10</v>
      </c>
      <c r="AX114" s="550">
        <f t="shared" si="1"/>
        <v>11</v>
      </c>
      <c r="AY114" s="550">
        <f t="shared" si="1"/>
        <v>10</v>
      </c>
      <c r="AZ114" s="550">
        <f t="shared" si="1"/>
        <v>11</v>
      </c>
      <c r="BA114" s="550">
        <f t="shared" si="1"/>
        <v>14</v>
      </c>
      <c r="BB114" s="550">
        <f t="shared" si="1"/>
        <v>12</v>
      </c>
    </row>
    <row r="115" spans="1:55" ht="15" customHeight="1">
      <c r="A115" s="39"/>
      <c r="C115" s="545"/>
      <c r="D115" s="103"/>
      <c r="E115" s="103"/>
      <c r="F115" s="103"/>
      <c r="G115" s="103"/>
      <c r="H115" s="103"/>
      <c r="I115" s="546"/>
      <c r="J115" s="491"/>
      <c r="K115" s="103"/>
      <c r="L115" s="103"/>
      <c r="M115" s="103"/>
      <c r="N115" s="103"/>
      <c r="O115" s="103"/>
      <c r="P115" s="547"/>
      <c r="Q115" s="547"/>
      <c r="R115" s="103"/>
      <c r="S115" s="103"/>
      <c r="T115" s="103"/>
      <c r="U115" s="103"/>
      <c r="V115" s="103"/>
      <c r="W115" s="546"/>
      <c r="X115" s="491"/>
      <c r="Y115" s="103"/>
      <c r="Z115" s="103"/>
      <c r="AA115" s="103"/>
      <c r="AB115" s="103"/>
      <c r="AC115" s="103"/>
      <c r="AD115" s="547"/>
      <c r="AE115" s="547"/>
      <c r="AH115" s="48"/>
      <c r="AM115" s="69" t="s">
        <v>220</v>
      </c>
      <c r="AN115" s="69">
        <f>SUM(AN9:AN111)</f>
        <v>162</v>
      </c>
      <c r="AO115" s="69">
        <f t="shared" ref="AO115:BB115" si="2">SUM(AO9:AO111)</f>
        <v>157</v>
      </c>
      <c r="AP115" s="69">
        <f t="shared" si="2"/>
        <v>157</v>
      </c>
      <c r="AQ115" s="69">
        <f t="shared" si="2"/>
        <v>154</v>
      </c>
      <c r="AR115" s="69">
        <f t="shared" si="2"/>
        <v>147</v>
      </c>
      <c r="AS115" s="69">
        <f t="shared" si="2"/>
        <v>156</v>
      </c>
      <c r="AT115" s="69">
        <f t="shared" si="2"/>
        <v>0</v>
      </c>
      <c r="AU115" s="69">
        <f t="shared" si="2"/>
        <v>157</v>
      </c>
      <c r="AV115" s="69">
        <f t="shared" si="2"/>
        <v>157</v>
      </c>
      <c r="AW115" s="69">
        <f t="shared" si="2"/>
        <v>157</v>
      </c>
      <c r="AX115" s="69">
        <f t="shared" si="2"/>
        <v>161</v>
      </c>
      <c r="AY115" s="69">
        <f t="shared" si="2"/>
        <v>169</v>
      </c>
      <c r="AZ115" s="69">
        <f t="shared" si="2"/>
        <v>161</v>
      </c>
      <c r="BA115" s="69">
        <f t="shared" si="2"/>
        <v>162</v>
      </c>
      <c r="BB115" s="69">
        <f t="shared" si="2"/>
        <v>155</v>
      </c>
    </row>
    <row r="116" spans="1:55" ht="15" customHeight="1">
      <c r="A116" s="39"/>
      <c r="C116" s="346"/>
      <c r="D116" s="112"/>
      <c r="E116" s="112"/>
      <c r="F116" s="112"/>
      <c r="G116" s="112"/>
      <c r="H116" s="112"/>
      <c r="I116" s="551"/>
      <c r="J116" s="501"/>
      <c r="K116" s="112"/>
      <c r="L116" s="112"/>
      <c r="M116" s="112"/>
      <c r="N116" s="112"/>
      <c r="O116" s="112"/>
      <c r="P116" s="552"/>
      <c r="Q116" s="552"/>
      <c r="R116" s="112"/>
      <c r="S116" s="112"/>
      <c r="T116" s="112"/>
      <c r="U116" s="112"/>
      <c r="V116" s="112"/>
      <c r="W116" s="551"/>
      <c r="X116" s="501"/>
      <c r="Y116" s="112"/>
      <c r="Z116" s="112"/>
      <c r="AA116" s="112"/>
      <c r="AB116" s="112"/>
      <c r="AC116" s="112"/>
      <c r="AD116" s="552"/>
      <c r="AE116" s="552"/>
      <c r="AH116" s="48"/>
      <c r="AM116" s="69" t="s">
        <v>221</v>
      </c>
      <c r="AN116" s="69">
        <f t="shared" ref="AN116:BB116" si="3">(11+11)*7+12+3</f>
        <v>169</v>
      </c>
      <c r="AO116" s="69">
        <f t="shared" si="3"/>
        <v>169</v>
      </c>
      <c r="AP116" s="69">
        <f t="shared" si="3"/>
        <v>169</v>
      </c>
      <c r="AQ116" s="69">
        <f t="shared" si="3"/>
        <v>169</v>
      </c>
      <c r="AR116" s="69">
        <f t="shared" si="3"/>
        <v>169</v>
      </c>
      <c r="AS116" s="69">
        <f t="shared" si="3"/>
        <v>169</v>
      </c>
      <c r="AT116" s="69">
        <f t="shared" si="3"/>
        <v>169</v>
      </c>
      <c r="AU116" s="69">
        <f t="shared" si="3"/>
        <v>169</v>
      </c>
      <c r="AV116" s="69">
        <f t="shared" si="3"/>
        <v>169</v>
      </c>
      <c r="AW116" s="69">
        <f t="shared" si="3"/>
        <v>169</v>
      </c>
      <c r="AX116" s="69">
        <f t="shared" si="3"/>
        <v>169</v>
      </c>
      <c r="AY116" s="69">
        <f t="shared" si="3"/>
        <v>169</v>
      </c>
      <c r="AZ116" s="69">
        <f t="shared" si="3"/>
        <v>169</v>
      </c>
      <c r="BA116" s="69">
        <f t="shared" si="3"/>
        <v>169</v>
      </c>
      <c r="BB116" s="69">
        <f t="shared" si="3"/>
        <v>169</v>
      </c>
    </row>
    <row r="117" spans="1:55" s="553" customFormat="1" ht="15" customHeight="1">
      <c r="A117" s="39"/>
      <c r="C117" s="545"/>
      <c r="D117" s="103"/>
      <c r="E117" s="103"/>
      <c r="F117" s="103"/>
      <c r="G117" s="103"/>
      <c r="H117" s="103"/>
      <c r="I117" s="546"/>
      <c r="J117" s="491"/>
      <c r="K117" s="103"/>
      <c r="L117" s="103"/>
      <c r="M117" s="103"/>
      <c r="N117" s="103"/>
      <c r="O117" s="103"/>
      <c r="P117" s="547"/>
      <c r="Q117" s="547"/>
      <c r="R117" s="103"/>
      <c r="S117" s="103"/>
      <c r="T117" s="103"/>
      <c r="U117" s="103"/>
      <c r="V117" s="103"/>
      <c r="W117" s="491"/>
      <c r="X117" s="491"/>
      <c r="Y117" s="103"/>
      <c r="Z117" s="103"/>
      <c r="AA117" s="103"/>
      <c r="AB117" s="103"/>
      <c r="AC117" s="103"/>
      <c r="AD117" s="547"/>
      <c r="AE117" s="547"/>
      <c r="AH117" s="554"/>
      <c r="AM117" s="555" t="s">
        <v>222</v>
      </c>
      <c r="AN117" s="555">
        <f>(AN116-AN115)/7</f>
        <v>1</v>
      </c>
      <c r="AO117" s="555">
        <f t="shared" ref="AO117:BB117" si="4">(AO116-AO115)/7</f>
        <v>1.7142857142857142</v>
      </c>
      <c r="AP117" s="555">
        <f t="shared" si="4"/>
        <v>1.7142857142857142</v>
      </c>
      <c r="AQ117" s="555">
        <f t="shared" si="4"/>
        <v>2.1428571428571428</v>
      </c>
      <c r="AR117" s="555">
        <f t="shared" si="4"/>
        <v>3.1428571428571428</v>
      </c>
      <c r="AS117" s="555">
        <f t="shared" si="4"/>
        <v>1.8571428571428572</v>
      </c>
      <c r="AT117" s="555">
        <f t="shared" si="4"/>
        <v>24.142857142857142</v>
      </c>
      <c r="AU117" s="555">
        <f t="shared" si="4"/>
        <v>1.7142857142857142</v>
      </c>
      <c r="AV117" s="555">
        <f t="shared" si="4"/>
        <v>1.7142857142857142</v>
      </c>
      <c r="AW117" s="555">
        <f t="shared" si="4"/>
        <v>1.7142857142857142</v>
      </c>
      <c r="AX117" s="555">
        <f t="shared" si="4"/>
        <v>1.1428571428571428</v>
      </c>
      <c r="AY117" s="555">
        <f t="shared" si="4"/>
        <v>0</v>
      </c>
      <c r="AZ117" s="555">
        <f t="shared" si="4"/>
        <v>1.1428571428571428</v>
      </c>
      <c r="BA117" s="555">
        <f t="shared" si="4"/>
        <v>1</v>
      </c>
      <c r="BB117" s="555">
        <f t="shared" si="4"/>
        <v>2</v>
      </c>
      <c r="BC117" s="556"/>
    </row>
    <row r="118" spans="1:55" s="557" customFormat="1" ht="15" customHeight="1">
      <c r="A118" s="39"/>
      <c r="C118" s="61"/>
      <c r="D118" s="136"/>
      <c r="E118" s="136"/>
      <c r="F118" s="136"/>
      <c r="G118" s="136"/>
      <c r="H118" s="136"/>
      <c r="I118" s="513"/>
      <c r="J118" s="518"/>
      <c r="K118" s="136"/>
      <c r="L118" s="136"/>
      <c r="M118" s="136"/>
      <c r="N118" s="136"/>
      <c r="O118" s="136"/>
      <c r="P118" s="474"/>
      <c r="Q118" s="474"/>
      <c r="R118" s="136"/>
      <c r="S118" s="136"/>
      <c r="T118" s="136"/>
      <c r="U118" s="136"/>
      <c r="V118" s="136"/>
      <c r="W118" s="518"/>
      <c r="X118" s="518"/>
      <c r="Y118" s="136"/>
      <c r="Z118" s="136"/>
      <c r="AA118" s="136"/>
      <c r="AB118" s="136"/>
      <c r="AC118" s="136"/>
      <c r="AD118" s="474"/>
      <c r="AE118" s="474"/>
      <c r="AH118" s="558"/>
      <c r="AK118" s="559"/>
      <c r="AL118" s="559"/>
      <c r="AM118" s="559"/>
      <c r="AN118" s="559"/>
      <c r="AO118" s="559"/>
      <c r="AP118" s="559"/>
      <c r="AQ118" s="559"/>
      <c r="AR118" s="559"/>
      <c r="AS118" s="559"/>
      <c r="AT118" s="559"/>
      <c r="AU118" s="559"/>
      <c r="AV118" s="559"/>
      <c r="AW118" s="559"/>
      <c r="AX118" s="559"/>
      <c r="AY118" s="559"/>
      <c r="AZ118" s="559"/>
      <c r="BA118" s="559"/>
      <c r="BB118" s="559"/>
      <c r="BC118" s="560"/>
    </row>
    <row r="119" spans="1:55" ht="15" customHeight="1">
      <c r="A119" s="39"/>
      <c r="C119" s="545"/>
      <c r="D119" s="103"/>
      <c r="E119" s="103"/>
      <c r="F119" s="103"/>
      <c r="G119" s="103"/>
      <c r="H119" s="103"/>
      <c r="I119" s="546"/>
      <c r="J119" s="491"/>
      <c r="K119" s="103"/>
      <c r="L119" s="103"/>
      <c r="M119" s="103"/>
      <c r="N119" s="103"/>
      <c r="O119" s="103"/>
      <c r="P119" s="547"/>
      <c r="Q119" s="547"/>
      <c r="R119" s="103"/>
      <c r="S119" s="103"/>
      <c r="T119" s="103"/>
      <c r="U119" s="103"/>
      <c r="V119" s="103"/>
      <c r="W119" s="546"/>
      <c r="X119" s="491"/>
      <c r="Y119" s="103"/>
      <c r="Z119" s="103"/>
      <c r="AA119" s="103"/>
      <c r="AB119" s="103"/>
      <c r="AC119" s="103"/>
      <c r="AD119" s="547"/>
      <c r="AE119" s="547"/>
      <c r="AH119" s="48"/>
      <c r="AK119" s="561"/>
      <c r="AL119" s="561"/>
      <c r="AM119" s="561"/>
      <c r="AN119" s="561"/>
      <c r="AO119" s="561"/>
      <c r="AP119" s="561"/>
      <c r="AQ119" s="561"/>
      <c r="AR119" s="561"/>
      <c r="AS119" s="561"/>
      <c r="AT119" s="561"/>
      <c r="AU119" s="561"/>
      <c r="AV119" s="561"/>
      <c r="AW119" s="561"/>
      <c r="AX119" s="561"/>
      <c r="AY119" s="561"/>
      <c r="AZ119" s="561"/>
      <c r="BA119" s="561"/>
      <c r="BB119" s="561"/>
    </row>
    <row r="120" spans="1:55" ht="15" customHeight="1">
      <c r="A120" s="39"/>
      <c r="C120" s="61"/>
      <c r="D120" s="136"/>
      <c r="E120" s="136"/>
      <c r="F120" s="136"/>
      <c r="G120" s="136"/>
      <c r="H120" s="136"/>
      <c r="I120" s="513"/>
      <c r="J120" s="518"/>
      <c r="K120" s="136"/>
      <c r="L120" s="136"/>
      <c r="M120" s="136"/>
      <c r="N120" s="136"/>
      <c r="O120" s="136"/>
      <c r="P120" s="474"/>
      <c r="Q120" s="474"/>
      <c r="R120" s="136"/>
      <c r="S120" s="136"/>
      <c r="T120" s="136"/>
      <c r="U120" s="136"/>
      <c r="V120" s="136"/>
      <c r="W120" s="513"/>
      <c r="X120" s="518"/>
      <c r="Y120" s="136"/>
      <c r="Z120" s="136"/>
      <c r="AA120" s="136"/>
      <c r="AB120" s="136"/>
      <c r="AC120" s="136"/>
      <c r="AD120" s="474"/>
      <c r="AE120" s="474"/>
      <c r="AH120" s="48"/>
      <c r="AK120" s="561"/>
      <c r="AL120" s="561"/>
      <c r="AM120" s="561"/>
      <c r="AN120" s="561"/>
      <c r="AO120" s="561"/>
      <c r="AP120" s="561"/>
      <c r="AQ120" s="561"/>
      <c r="AR120" s="561"/>
      <c r="AS120" s="561"/>
      <c r="AT120" s="561"/>
      <c r="AU120" s="561"/>
      <c r="AV120" s="561"/>
      <c r="AW120" s="561"/>
      <c r="AX120" s="561"/>
      <c r="AY120" s="561"/>
      <c r="AZ120" s="561"/>
      <c r="BA120" s="561"/>
      <c r="BB120" s="561"/>
    </row>
    <row r="121" spans="1:55" ht="15" customHeight="1">
      <c r="A121" s="39"/>
      <c r="C121" s="562"/>
      <c r="D121" s="112"/>
      <c r="E121" s="112"/>
      <c r="F121" s="112"/>
      <c r="G121" s="112"/>
      <c r="H121" s="112"/>
      <c r="I121" s="551"/>
      <c r="J121" s="501"/>
      <c r="K121" s="112"/>
      <c r="L121" s="112"/>
      <c r="M121" s="112"/>
      <c r="N121" s="112"/>
      <c r="O121" s="112"/>
      <c r="P121" s="552"/>
      <c r="Q121" s="552"/>
      <c r="R121" s="112"/>
      <c r="S121" s="112"/>
      <c r="T121" s="112"/>
      <c r="U121" s="112"/>
      <c r="V121" s="112"/>
      <c r="W121" s="551"/>
      <c r="X121" s="501"/>
      <c r="Y121" s="112"/>
      <c r="Z121" s="112"/>
      <c r="AA121" s="112"/>
      <c r="AB121" s="112"/>
      <c r="AC121" s="112"/>
      <c r="AD121" s="552"/>
      <c r="AE121" s="552"/>
      <c r="AH121" s="48"/>
      <c r="AK121" s="561"/>
      <c r="AL121" s="561"/>
      <c r="AM121" s="561"/>
      <c r="AN121" s="561"/>
      <c r="AO121" s="561"/>
      <c r="AP121" s="561"/>
      <c r="AQ121" s="561"/>
      <c r="AR121" s="561"/>
      <c r="AS121" s="561"/>
      <c r="AT121" s="561"/>
      <c r="AU121" s="561"/>
      <c r="AV121" s="561"/>
      <c r="AW121" s="561"/>
      <c r="AX121" s="561"/>
      <c r="AY121" s="561"/>
      <c r="AZ121" s="561"/>
      <c r="BA121" s="561"/>
      <c r="BB121" s="561"/>
    </row>
    <row r="122" spans="1:55" ht="15" customHeight="1" thickBot="1">
      <c r="A122" s="39"/>
      <c r="C122" s="346"/>
      <c r="D122" s="112"/>
      <c r="E122" s="112"/>
      <c r="F122" s="112"/>
      <c r="G122" s="112"/>
      <c r="H122" s="112"/>
      <c r="I122" s="551"/>
      <c r="J122" s="501"/>
      <c r="K122" s="112"/>
      <c r="L122" s="112"/>
      <c r="M122" s="112"/>
      <c r="N122" s="112"/>
      <c r="O122" s="112"/>
      <c r="P122" s="552"/>
      <c r="Q122" s="552"/>
      <c r="R122" s="112"/>
      <c r="S122" s="112"/>
      <c r="T122" s="112"/>
      <c r="U122" s="112"/>
      <c r="V122" s="112"/>
      <c r="W122" s="551"/>
      <c r="X122" s="501"/>
      <c r="Y122" s="112"/>
      <c r="Z122" s="112"/>
      <c r="AA122" s="112"/>
      <c r="AB122" s="112"/>
      <c r="AC122" s="112"/>
      <c r="AD122" s="552"/>
      <c r="AE122" s="552"/>
      <c r="AH122" s="48"/>
      <c r="AK122" s="561"/>
      <c r="AL122" s="561"/>
      <c r="AM122" s="561"/>
      <c r="AN122" s="561"/>
      <c r="AO122" s="561"/>
      <c r="AP122" s="561"/>
      <c r="AQ122" s="561"/>
      <c r="AR122" s="561"/>
      <c r="AS122" s="561"/>
      <c r="AT122" s="561"/>
      <c r="AU122" s="561"/>
      <c r="AV122" s="561"/>
      <c r="AW122" s="561"/>
      <c r="AX122" s="561"/>
      <c r="AY122" s="561"/>
      <c r="AZ122" s="561"/>
      <c r="BA122" s="561"/>
      <c r="BB122" s="561"/>
    </row>
    <row r="123" spans="1:55" ht="15" customHeight="1" thickTop="1">
      <c r="A123" s="702">
        <f>SUM(A8:A111)+SUM(A132:A148)</f>
        <v>3914.4000000000005</v>
      </c>
      <c r="B123" s="703"/>
      <c r="C123" s="563"/>
      <c r="D123" s="173"/>
      <c r="E123" s="173"/>
      <c r="F123" s="173"/>
      <c r="G123" s="173"/>
      <c r="H123" s="173"/>
      <c r="I123" s="491"/>
      <c r="J123" s="512"/>
      <c r="K123" s="173"/>
      <c r="L123" s="173"/>
      <c r="M123" s="173"/>
      <c r="N123" s="173"/>
      <c r="O123" s="173"/>
      <c r="P123" s="338"/>
      <c r="Q123" s="338"/>
      <c r="R123" s="173"/>
      <c r="S123" s="173"/>
      <c r="T123" s="173"/>
      <c r="U123" s="173"/>
      <c r="V123" s="173"/>
      <c r="W123" s="491"/>
      <c r="X123" s="512"/>
      <c r="Y123" s="173"/>
      <c r="Z123" s="173"/>
      <c r="AA123" s="173"/>
      <c r="AB123" s="173"/>
      <c r="AC123" s="173"/>
      <c r="AD123" s="338"/>
      <c r="AE123" s="338"/>
      <c r="AF123" s="49" t="e">
        <f>COUNTIF([1]Març!C67:P67,"M")</f>
        <v>#VALUE!</v>
      </c>
      <c r="AG123" s="49" t="e">
        <f>COUNTIF([1]Març!C67:P67,"T")</f>
        <v>#VALUE!</v>
      </c>
      <c r="AH123" s="48" t="e">
        <f>SUM(AF123:AG123)</f>
        <v>#VALUE!</v>
      </c>
      <c r="AI123" s="49" t="e">
        <f>AH123/8</f>
        <v>#VALUE!</v>
      </c>
      <c r="AK123" s="561"/>
      <c r="AL123" s="561"/>
      <c r="AM123" s="561"/>
      <c r="AN123" s="561"/>
      <c r="AO123" s="561"/>
      <c r="AP123" s="561"/>
      <c r="AQ123" s="561"/>
      <c r="AR123" s="561"/>
      <c r="AS123" s="561"/>
      <c r="AT123" s="561"/>
      <c r="AU123" s="561"/>
      <c r="AV123" s="561"/>
      <c r="AW123" s="561"/>
      <c r="AX123" s="561"/>
      <c r="AY123" s="561"/>
      <c r="AZ123" s="561"/>
      <c r="BA123" s="561"/>
      <c r="BB123" s="561"/>
    </row>
    <row r="124" spans="1:55" ht="15" customHeight="1">
      <c r="A124" s="704"/>
      <c r="B124" s="705"/>
      <c r="C124" s="564"/>
      <c r="D124" s="136"/>
      <c r="E124" s="136"/>
      <c r="F124" s="136"/>
      <c r="G124" s="136"/>
      <c r="H124" s="136"/>
      <c r="I124" s="513"/>
      <c r="J124" s="518"/>
      <c r="K124" s="136"/>
      <c r="L124" s="136"/>
      <c r="M124" s="136"/>
      <c r="N124" s="136"/>
      <c r="O124" s="136"/>
      <c r="P124" s="474"/>
      <c r="Q124" s="474"/>
      <c r="R124" s="136"/>
      <c r="S124" s="136"/>
      <c r="T124" s="136"/>
      <c r="U124" s="136"/>
      <c r="V124" s="136"/>
      <c r="W124" s="513"/>
      <c r="X124" s="518"/>
      <c r="Y124" s="136"/>
      <c r="Z124" s="136"/>
      <c r="AA124" s="136"/>
      <c r="AB124" s="136"/>
      <c r="AC124" s="136"/>
      <c r="AD124" s="474"/>
      <c r="AE124" s="474"/>
      <c r="AF124" s="49" t="e">
        <f>COUNTIF([1]Març!C79:P79,"M")</f>
        <v>#VALUE!</v>
      </c>
      <c r="AG124" s="49" t="e">
        <f>COUNTIF([1]Març!C79:P79,"T")</f>
        <v>#VALUE!</v>
      </c>
      <c r="AH124" s="48"/>
      <c r="AK124" s="561"/>
      <c r="AL124" s="561"/>
      <c r="AM124" s="561"/>
      <c r="AN124" s="561"/>
      <c r="AO124" s="561"/>
      <c r="AP124" s="561"/>
      <c r="AQ124" s="561"/>
      <c r="AR124" s="561"/>
      <c r="AS124" s="561"/>
      <c r="AT124" s="561"/>
      <c r="AU124" s="561"/>
      <c r="AV124" s="561"/>
      <c r="AW124" s="561"/>
      <c r="AX124" s="561"/>
      <c r="AY124" s="561"/>
      <c r="AZ124" s="561"/>
      <c r="BA124" s="561"/>
      <c r="BB124" s="561"/>
    </row>
    <row r="125" spans="1:55" s="334" customFormat="1" ht="15" customHeight="1">
      <c r="A125" s="704"/>
      <c r="B125" s="705"/>
      <c r="C125" s="565" t="s">
        <v>223</v>
      </c>
      <c r="D125" s="566">
        <f t="shared" ref="D125:AE125" si="5">SUM(D8:D124)</f>
        <v>164.75</v>
      </c>
      <c r="E125" s="566">
        <f t="shared" si="5"/>
        <v>169.82999999999998</v>
      </c>
      <c r="F125" s="566">
        <f t="shared" si="5"/>
        <v>172.75</v>
      </c>
      <c r="G125" s="566">
        <f t="shared" si="5"/>
        <v>164.75</v>
      </c>
      <c r="H125" s="566">
        <f t="shared" si="5"/>
        <v>172.25</v>
      </c>
      <c r="I125" s="566">
        <f t="shared" si="5"/>
        <v>169</v>
      </c>
      <c r="J125" s="566">
        <f t="shared" si="5"/>
        <v>169</v>
      </c>
      <c r="K125" s="566">
        <f t="shared" si="5"/>
        <v>166.55</v>
      </c>
      <c r="L125" s="566">
        <f t="shared" si="5"/>
        <v>170.05</v>
      </c>
      <c r="M125" s="566">
        <f t="shared" si="5"/>
        <v>172.8</v>
      </c>
      <c r="N125" s="566">
        <f t="shared" si="5"/>
        <v>164.8</v>
      </c>
      <c r="O125" s="566">
        <f t="shared" si="5"/>
        <v>172.3</v>
      </c>
      <c r="P125" s="566">
        <f t="shared" si="5"/>
        <v>169</v>
      </c>
      <c r="Q125" s="566">
        <f t="shared" si="5"/>
        <v>169</v>
      </c>
      <c r="R125" s="566">
        <f t="shared" si="5"/>
        <v>166.5</v>
      </c>
      <c r="S125" s="566">
        <f t="shared" si="5"/>
        <v>170.32999999999998</v>
      </c>
      <c r="T125" s="566">
        <f t="shared" si="5"/>
        <v>172.75</v>
      </c>
      <c r="U125" s="566">
        <f t="shared" si="5"/>
        <v>164.75</v>
      </c>
      <c r="V125" s="566">
        <f t="shared" si="5"/>
        <v>172.25</v>
      </c>
      <c r="W125" s="566">
        <f t="shared" si="5"/>
        <v>169</v>
      </c>
      <c r="X125" s="566">
        <f t="shared" si="5"/>
        <v>169</v>
      </c>
      <c r="Y125" s="566">
        <f t="shared" si="5"/>
        <v>166.55</v>
      </c>
      <c r="Z125" s="566">
        <f t="shared" si="5"/>
        <v>169.55</v>
      </c>
      <c r="AA125" s="566">
        <f t="shared" si="5"/>
        <v>172.8</v>
      </c>
      <c r="AB125" s="566">
        <f t="shared" si="5"/>
        <v>167.8</v>
      </c>
      <c r="AC125" s="566">
        <f t="shared" si="5"/>
        <v>172.3</v>
      </c>
      <c r="AD125" s="566">
        <f t="shared" si="5"/>
        <v>169</v>
      </c>
      <c r="AE125" s="566">
        <f t="shared" si="5"/>
        <v>169</v>
      </c>
      <c r="AH125" s="336">
        <f>SUM(AF125:AG125)</f>
        <v>0</v>
      </c>
      <c r="AI125" s="334">
        <f>AH125/8</f>
        <v>0</v>
      </c>
      <c r="AJ125" s="567"/>
      <c r="AK125" s="561"/>
      <c r="AL125" s="561"/>
      <c r="AM125" s="561"/>
      <c r="AN125" s="561"/>
      <c r="AO125" s="561"/>
      <c r="AP125" s="561"/>
      <c r="AQ125" s="561"/>
      <c r="AR125" s="561"/>
      <c r="AS125" s="561"/>
      <c r="AT125" s="561"/>
      <c r="AU125" s="561"/>
      <c r="AV125" s="561"/>
      <c r="AW125" s="561"/>
      <c r="AX125" s="561"/>
      <c r="AY125" s="561"/>
      <c r="AZ125" s="561"/>
      <c r="BA125" s="561"/>
      <c r="BB125" s="561"/>
      <c r="BC125" s="544"/>
    </row>
    <row r="126" spans="1:55" ht="15" customHeight="1">
      <c r="A126" s="704"/>
      <c r="B126" s="705"/>
      <c r="C126" s="568" t="s">
        <v>221</v>
      </c>
      <c r="D126" s="569">
        <f>157.5+2+C128</f>
        <v>168</v>
      </c>
      <c r="E126" s="570">
        <f>157.5+3+$C$128</f>
        <v>169</v>
      </c>
      <c r="F126" s="570">
        <f>157.5+5.5+3+6.75</f>
        <v>172.75</v>
      </c>
      <c r="G126" s="570">
        <f>157.5+6.75</f>
        <v>164.25</v>
      </c>
      <c r="H126" s="570">
        <f>157.5+6+$C$128</f>
        <v>172</v>
      </c>
      <c r="I126" s="570">
        <v>169</v>
      </c>
      <c r="J126" s="570">
        <v>169</v>
      </c>
      <c r="K126" s="570">
        <f>157.5+2+J128</f>
        <v>159.5</v>
      </c>
      <c r="L126" s="570">
        <f>157.5+3+$C$128</f>
        <v>169</v>
      </c>
      <c r="M126" s="570">
        <f>157.5+5.5+3+6.75</f>
        <v>172.75</v>
      </c>
      <c r="N126" s="570">
        <f>157.5+6.75</f>
        <v>164.25</v>
      </c>
      <c r="O126" s="570">
        <f>157.5+6+$C$128</f>
        <v>172</v>
      </c>
      <c r="P126" s="570">
        <v>169</v>
      </c>
      <c r="Q126" s="570">
        <v>169</v>
      </c>
      <c r="R126" s="570">
        <f>157.5+2+Q128</f>
        <v>159.5</v>
      </c>
      <c r="S126" s="570">
        <f>157.5+3+$C$128</f>
        <v>169</v>
      </c>
      <c r="T126" s="570">
        <f>157.5+5.5+3+6.75</f>
        <v>172.75</v>
      </c>
      <c r="U126" s="570">
        <f>157.5+6.75</f>
        <v>164.25</v>
      </c>
      <c r="V126" s="570">
        <f>157.5+6+$C$128</f>
        <v>172</v>
      </c>
      <c r="W126" s="570">
        <v>169</v>
      </c>
      <c r="X126" s="570">
        <v>169</v>
      </c>
      <c r="Y126" s="570">
        <f>157.5+2+X128</f>
        <v>159.5</v>
      </c>
      <c r="Z126" s="570">
        <f>157.5+3+$C$128</f>
        <v>169</v>
      </c>
      <c r="AA126" s="570">
        <f>157.5+5.5+3+6.75</f>
        <v>172.75</v>
      </c>
      <c r="AB126" s="569">
        <f>157.5+6.75+3</f>
        <v>167.25</v>
      </c>
      <c r="AC126" s="570">
        <f>157.5+6+$C$128</f>
        <v>172</v>
      </c>
      <c r="AD126" s="570">
        <v>169</v>
      </c>
      <c r="AE126" s="570">
        <v>169</v>
      </c>
      <c r="AF126" s="49" t="e">
        <f>COUNTIF([1]Març!C74:P74,"M")</f>
        <v>#VALUE!</v>
      </c>
      <c r="AG126" s="49" t="e">
        <f>COUNTIF([1]Març!C74:P74,"T")</f>
        <v>#VALUE!</v>
      </c>
      <c r="AH126" s="48"/>
      <c r="AJ126" s="697" t="s">
        <v>224</v>
      </c>
      <c r="AK126" s="561"/>
      <c r="AL126" s="561"/>
      <c r="AM126" s="561"/>
      <c r="AN126" s="561"/>
      <c r="AO126" s="561"/>
      <c r="AP126" s="561"/>
      <c r="AQ126" s="561"/>
      <c r="AR126" s="561"/>
      <c r="AS126" s="561"/>
      <c r="AT126" s="561"/>
      <c r="AU126" s="561"/>
      <c r="AV126" s="561"/>
      <c r="AW126" s="561"/>
      <c r="AX126" s="561"/>
      <c r="AY126" s="561"/>
      <c r="AZ126" s="561"/>
      <c r="BA126" s="561"/>
      <c r="BB126" s="561"/>
    </row>
    <row r="127" spans="1:55" ht="15" customHeight="1">
      <c r="A127" s="704"/>
      <c r="B127" s="705"/>
      <c r="C127" s="571" t="s">
        <v>225</v>
      </c>
      <c r="D127" s="566">
        <f>D125-D126</f>
        <v>-3.25</v>
      </c>
      <c r="E127" s="566">
        <f t="shared" ref="E127:AE127" si="6">E125-E126</f>
        <v>0.82999999999998408</v>
      </c>
      <c r="F127" s="566">
        <f t="shared" si="6"/>
        <v>0</v>
      </c>
      <c r="G127" s="566">
        <f>G125-G126</f>
        <v>0.5</v>
      </c>
      <c r="H127" s="566">
        <f t="shared" si="6"/>
        <v>0.25</v>
      </c>
      <c r="I127" s="566">
        <f t="shared" si="6"/>
        <v>0</v>
      </c>
      <c r="J127" s="566">
        <f t="shared" si="6"/>
        <v>0</v>
      </c>
      <c r="K127" s="566">
        <f t="shared" si="6"/>
        <v>7.0500000000000114</v>
      </c>
      <c r="L127" s="566">
        <f t="shared" si="6"/>
        <v>1.0500000000000114</v>
      </c>
      <c r="M127" s="566">
        <f t="shared" si="6"/>
        <v>5.0000000000011369E-2</v>
      </c>
      <c r="N127" s="566">
        <f t="shared" si="6"/>
        <v>0.55000000000001137</v>
      </c>
      <c r="O127" s="566">
        <f t="shared" si="6"/>
        <v>0.30000000000001137</v>
      </c>
      <c r="P127" s="566">
        <f t="shared" si="6"/>
        <v>0</v>
      </c>
      <c r="Q127" s="566">
        <f t="shared" si="6"/>
        <v>0</v>
      </c>
      <c r="R127" s="566">
        <f t="shared" si="6"/>
        <v>7</v>
      </c>
      <c r="S127" s="566">
        <f>S125-S126</f>
        <v>1.3299999999999841</v>
      </c>
      <c r="T127" s="566">
        <f>T125-T126</f>
        <v>0</v>
      </c>
      <c r="U127" s="566">
        <f t="shared" si="6"/>
        <v>0.5</v>
      </c>
      <c r="V127" s="566">
        <f t="shared" si="6"/>
        <v>0.25</v>
      </c>
      <c r="W127" s="566">
        <f t="shared" si="6"/>
        <v>0</v>
      </c>
      <c r="X127" s="566">
        <f t="shared" si="6"/>
        <v>0</v>
      </c>
      <c r="Y127" s="566">
        <f t="shared" si="6"/>
        <v>7.0500000000000114</v>
      </c>
      <c r="Z127" s="566">
        <f t="shared" si="6"/>
        <v>0.55000000000001137</v>
      </c>
      <c r="AA127" s="566">
        <f t="shared" si="6"/>
        <v>5.0000000000011369E-2</v>
      </c>
      <c r="AB127" s="566">
        <f t="shared" si="6"/>
        <v>0.55000000000001137</v>
      </c>
      <c r="AC127" s="566">
        <f t="shared" si="6"/>
        <v>0.30000000000001137</v>
      </c>
      <c r="AD127" s="566">
        <f t="shared" si="6"/>
        <v>0</v>
      </c>
      <c r="AE127" s="566">
        <f t="shared" si="6"/>
        <v>0</v>
      </c>
      <c r="AH127" s="48"/>
      <c r="AJ127" s="697"/>
      <c r="AK127" s="561"/>
      <c r="AL127" s="561"/>
      <c r="AM127" s="561"/>
      <c r="AN127" s="561"/>
      <c r="AO127" s="561"/>
      <c r="AP127" s="561"/>
      <c r="AQ127" s="561"/>
      <c r="AR127" s="561"/>
      <c r="AS127" s="561"/>
      <c r="AT127" s="561"/>
      <c r="AU127" s="561"/>
      <c r="AV127" s="561"/>
      <c r="AW127" s="561"/>
      <c r="AX127" s="561"/>
      <c r="AY127" s="561"/>
      <c r="AZ127" s="561"/>
      <c r="BA127" s="561"/>
      <c r="BB127" s="561"/>
    </row>
    <row r="128" spans="1:55" ht="15" customHeight="1" thickBot="1">
      <c r="A128" s="706"/>
      <c r="B128" s="707"/>
      <c r="C128" s="571">
        <f>6.75+1.75</f>
        <v>8.5</v>
      </c>
      <c r="D128" s="233"/>
      <c r="E128" s="233" t="s">
        <v>226</v>
      </c>
      <c r="F128" s="572" t="s">
        <v>226</v>
      </c>
      <c r="G128" s="572"/>
      <c r="H128" s="233" t="s">
        <v>227</v>
      </c>
      <c r="I128" s="573"/>
      <c r="J128" s="573"/>
      <c r="K128" s="233"/>
      <c r="L128" s="233" t="s">
        <v>226</v>
      </c>
      <c r="M128" s="572" t="s">
        <v>226</v>
      </c>
      <c r="N128" s="572"/>
      <c r="O128" s="233" t="s">
        <v>227</v>
      </c>
      <c r="P128" s="233"/>
      <c r="Q128" s="233"/>
      <c r="R128" s="233"/>
      <c r="S128" s="233" t="s">
        <v>226</v>
      </c>
      <c r="T128" s="572" t="s">
        <v>226</v>
      </c>
      <c r="U128" s="572"/>
      <c r="V128" s="233" t="s">
        <v>227</v>
      </c>
      <c r="W128" s="233"/>
      <c r="X128" s="573"/>
      <c r="Y128" s="573"/>
      <c r="Z128" s="233" t="s">
        <v>226</v>
      </c>
      <c r="AA128" s="572" t="s">
        <v>226</v>
      </c>
      <c r="AB128" s="572"/>
      <c r="AC128" s="233" t="s">
        <v>227</v>
      </c>
      <c r="AD128" s="573"/>
      <c r="AE128" s="573"/>
      <c r="AH128" s="48"/>
      <c r="AJ128" s="697"/>
      <c r="AK128" s="561"/>
      <c r="AL128" s="561"/>
      <c r="AM128" s="561"/>
      <c r="AN128" s="561"/>
      <c r="AO128" s="561"/>
      <c r="AP128" s="561"/>
      <c r="AQ128" s="561"/>
      <c r="AR128" s="561"/>
      <c r="AS128" s="561"/>
      <c r="AT128" s="561"/>
      <c r="AU128" s="561"/>
      <c r="AV128" s="561"/>
      <c r="AW128" s="561"/>
      <c r="AX128" s="561"/>
      <c r="AY128" s="561"/>
      <c r="AZ128" s="561"/>
      <c r="BA128" s="561"/>
      <c r="BB128" s="561"/>
    </row>
    <row r="129" spans="1:54" ht="15" customHeight="1" thickTop="1">
      <c r="A129" s="39"/>
      <c r="C129" s="574"/>
      <c r="D129" s="233"/>
      <c r="E129" s="233"/>
      <c r="F129" s="233" t="s">
        <v>228</v>
      </c>
      <c r="G129" s="233"/>
      <c r="H129" s="233"/>
      <c r="I129" s="573"/>
      <c r="J129" s="573"/>
      <c r="K129" s="233"/>
      <c r="L129" s="233"/>
      <c r="M129" s="233" t="s">
        <v>228</v>
      </c>
      <c r="N129" s="233"/>
      <c r="O129" s="233"/>
      <c r="P129" s="233"/>
      <c r="Q129" s="233"/>
      <c r="R129" s="233"/>
      <c r="S129" s="233"/>
      <c r="T129" s="233" t="s">
        <v>228</v>
      </c>
      <c r="U129" s="233"/>
      <c r="V129" s="233"/>
      <c r="W129" s="233"/>
      <c r="X129" s="573"/>
      <c r="Y129" s="573"/>
      <c r="Z129" s="233"/>
      <c r="AA129" s="233" t="s">
        <v>228</v>
      </c>
      <c r="AB129" s="233"/>
      <c r="AC129" s="233"/>
      <c r="AD129" s="573"/>
      <c r="AE129" s="573"/>
      <c r="AF129" s="49" t="e">
        <f>COUNTIF([1]Març!C70:P70,"M")</f>
        <v>#VALUE!</v>
      </c>
      <c r="AG129" s="49" t="e">
        <f>COUNTIF([1]Març!C70:P70,"T")</f>
        <v>#VALUE!</v>
      </c>
      <c r="AH129" s="48"/>
      <c r="AJ129" s="697" t="s">
        <v>224</v>
      </c>
      <c r="AK129" s="561"/>
      <c r="AL129" s="561"/>
      <c r="AM129" s="561"/>
      <c r="AN129" s="561"/>
      <c r="AO129" s="561"/>
      <c r="AP129" s="561"/>
      <c r="AQ129" s="561"/>
      <c r="AR129" s="561"/>
      <c r="AS129" s="561"/>
      <c r="AT129" s="561"/>
      <c r="AU129" s="561"/>
      <c r="AV129" s="561"/>
      <c r="AW129" s="561"/>
      <c r="AX129" s="561"/>
      <c r="AY129" s="561"/>
      <c r="AZ129" s="561"/>
      <c r="BA129" s="561"/>
      <c r="BB129" s="561"/>
    </row>
    <row r="130" spans="1:54" ht="15" customHeight="1">
      <c r="A130" s="39"/>
      <c r="C130" s="575"/>
      <c r="D130" s="576"/>
      <c r="E130" s="576"/>
      <c r="F130" s="576"/>
      <c r="G130" s="576"/>
      <c r="H130" s="576"/>
      <c r="I130" s="577"/>
      <c r="J130" s="577"/>
      <c r="K130" s="576"/>
      <c r="L130" s="576"/>
      <c r="M130" s="576"/>
      <c r="N130" s="576"/>
      <c r="O130" s="576"/>
      <c r="P130" s="578"/>
      <c r="Q130" s="578"/>
      <c r="R130" s="576"/>
      <c r="S130" s="576"/>
      <c r="T130" s="576"/>
      <c r="U130" s="576"/>
      <c r="V130" s="576"/>
      <c r="W130" s="577"/>
      <c r="X130" s="577"/>
      <c r="Y130" s="576"/>
      <c r="Z130" s="576"/>
      <c r="AA130" s="576"/>
      <c r="AB130" s="576"/>
      <c r="AC130" s="576"/>
      <c r="AD130" s="578"/>
      <c r="AE130" s="578"/>
      <c r="AH130" s="48"/>
      <c r="AJ130" s="697"/>
      <c r="AK130" s="561"/>
      <c r="AL130" s="561"/>
      <c r="AM130" s="561"/>
      <c r="AN130" s="561"/>
      <c r="AO130" s="561"/>
      <c r="AP130" s="561"/>
      <c r="AQ130" s="561"/>
      <c r="AR130" s="561"/>
      <c r="AS130" s="561"/>
      <c r="AT130" s="561"/>
      <c r="AU130" s="561"/>
      <c r="AV130" s="561"/>
      <c r="AW130" s="561"/>
      <c r="AX130" s="561"/>
      <c r="AY130" s="561"/>
      <c r="AZ130" s="561"/>
      <c r="BA130" s="561"/>
      <c r="BB130" s="561"/>
    </row>
    <row r="131" spans="1:54" ht="15" customHeight="1">
      <c r="A131" s="39"/>
      <c r="C131" s="36" t="s">
        <v>229</v>
      </c>
      <c r="D131" s="37" t="s">
        <v>46</v>
      </c>
      <c r="E131" s="37" t="s">
        <v>47</v>
      </c>
      <c r="F131" s="37" t="s">
        <v>48</v>
      </c>
      <c r="G131" s="37" t="s">
        <v>49</v>
      </c>
      <c r="H131" s="37" t="s">
        <v>50</v>
      </c>
      <c r="I131" s="37" t="s">
        <v>51</v>
      </c>
      <c r="J131" s="37" t="s">
        <v>52</v>
      </c>
      <c r="K131" s="37" t="s">
        <v>46</v>
      </c>
      <c r="L131" s="37" t="s">
        <v>47</v>
      </c>
      <c r="M131" s="37" t="s">
        <v>48</v>
      </c>
      <c r="N131" s="37" t="s">
        <v>49</v>
      </c>
      <c r="O131" s="37" t="s">
        <v>50</v>
      </c>
      <c r="P131" s="37" t="s">
        <v>51</v>
      </c>
      <c r="Q131" s="37" t="s">
        <v>52</v>
      </c>
      <c r="R131" s="37" t="s">
        <v>46</v>
      </c>
      <c r="S131" s="37" t="s">
        <v>47</v>
      </c>
      <c r="T131" s="37" t="s">
        <v>48</v>
      </c>
      <c r="U131" s="37" t="s">
        <v>49</v>
      </c>
      <c r="V131" s="37" t="s">
        <v>50</v>
      </c>
      <c r="W131" s="37" t="s">
        <v>51</v>
      </c>
      <c r="X131" s="37" t="s">
        <v>52</v>
      </c>
      <c r="Y131" s="37" t="s">
        <v>46</v>
      </c>
      <c r="Z131" s="37" t="s">
        <v>47</v>
      </c>
      <c r="AA131" s="37" t="s">
        <v>48</v>
      </c>
      <c r="AB131" s="37" t="s">
        <v>49</v>
      </c>
      <c r="AC131" s="37" t="s">
        <v>50</v>
      </c>
      <c r="AD131" s="37" t="s">
        <v>51</v>
      </c>
      <c r="AE131" s="37" t="s">
        <v>52</v>
      </c>
      <c r="AH131" s="48">
        <f>SUM(AF131:AG131)</f>
        <v>0</v>
      </c>
      <c r="AI131" s="49">
        <f>AH131/8</f>
        <v>0</v>
      </c>
      <c r="AJ131" s="697"/>
      <c r="AK131" s="561"/>
      <c r="AL131" s="561"/>
      <c r="AM131" s="561"/>
      <c r="AN131" s="561"/>
      <c r="AO131" s="561"/>
      <c r="AP131" s="561"/>
      <c r="AQ131" s="561"/>
      <c r="AR131" s="561"/>
      <c r="AS131" s="561"/>
      <c r="AT131" s="561"/>
      <c r="AU131" s="561"/>
      <c r="AV131" s="561"/>
      <c r="AW131" s="561"/>
      <c r="AX131" s="561"/>
      <c r="AY131" s="561"/>
      <c r="AZ131" s="561"/>
      <c r="BA131" s="561"/>
      <c r="BB131" s="561"/>
    </row>
    <row r="132" spans="1:54" ht="15" customHeight="1">
      <c r="A132" s="492">
        <v>100</v>
      </c>
      <c r="C132" s="579" t="s">
        <v>230</v>
      </c>
      <c r="D132" s="376" t="s">
        <v>231</v>
      </c>
      <c r="E132" s="376" t="s">
        <v>231</v>
      </c>
      <c r="F132" s="376" t="s">
        <v>231</v>
      </c>
      <c r="G132" s="376" t="s">
        <v>231</v>
      </c>
      <c r="H132" s="376" t="s">
        <v>231</v>
      </c>
      <c r="I132" s="43"/>
      <c r="J132" s="43"/>
      <c r="K132" s="376" t="s">
        <v>232</v>
      </c>
      <c r="L132" s="376" t="s">
        <v>232</v>
      </c>
      <c r="M132" s="376" t="s">
        <v>232</v>
      </c>
      <c r="N132" s="376" t="s">
        <v>232</v>
      </c>
      <c r="O132" s="376" t="s">
        <v>232</v>
      </c>
      <c r="P132" s="43"/>
      <c r="Q132" s="43"/>
      <c r="R132" s="376" t="s">
        <v>231</v>
      </c>
      <c r="S132" s="376" t="s">
        <v>231</v>
      </c>
      <c r="T132" s="376" t="s">
        <v>231</v>
      </c>
      <c r="U132" s="376" t="s">
        <v>231</v>
      </c>
      <c r="V132" s="376" t="s">
        <v>231</v>
      </c>
      <c r="W132" s="43"/>
      <c r="X132" s="43"/>
      <c r="Y132" s="376" t="s">
        <v>232</v>
      </c>
      <c r="Z132" s="376" t="s">
        <v>232</v>
      </c>
      <c r="AA132" s="376" t="s">
        <v>232</v>
      </c>
      <c r="AB132" s="376" t="s">
        <v>232</v>
      </c>
      <c r="AC132" s="376" t="s">
        <v>232</v>
      </c>
      <c r="AD132" s="43"/>
      <c r="AE132" s="43"/>
      <c r="AF132" s="49" t="e">
        <f>COUNTIF([1]Març!C64:P64,"M")</f>
        <v>#VALUE!</v>
      </c>
      <c r="AG132" s="49" t="e">
        <f>COUNTIF([1]Març!C64:P64,"T")</f>
        <v>#VALUE!</v>
      </c>
      <c r="AH132" s="48"/>
      <c r="AJ132" s="697" t="s">
        <v>224</v>
      </c>
      <c r="AK132" s="561"/>
      <c r="AL132" s="561"/>
      <c r="AM132" s="561"/>
      <c r="AN132" s="561"/>
      <c r="AO132" s="561"/>
      <c r="AP132" s="561"/>
      <c r="AQ132" s="561"/>
      <c r="AR132" s="561"/>
      <c r="AS132" s="561"/>
      <c r="AT132" s="561"/>
      <c r="AU132" s="561"/>
      <c r="AV132" s="561"/>
      <c r="AW132" s="561"/>
      <c r="AX132" s="561"/>
      <c r="AY132" s="561"/>
      <c r="AZ132" s="561"/>
      <c r="BA132" s="561"/>
      <c r="BB132" s="561"/>
    </row>
    <row r="133" spans="1:54" ht="15" customHeight="1">
      <c r="A133" s="492"/>
      <c r="C133" s="377">
        <f>SUM(E133:AF133)/4</f>
        <v>36.924999999999997</v>
      </c>
      <c r="D133" s="378">
        <v>7.8</v>
      </c>
      <c r="E133" s="378">
        <v>7.8</v>
      </c>
      <c r="F133" s="378">
        <v>7.8</v>
      </c>
      <c r="G133" s="378">
        <v>7.8</v>
      </c>
      <c r="H133" s="378">
        <v>7.8</v>
      </c>
      <c r="I133" s="64"/>
      <c r="J133" s="64"/>
      <c r="K133" s="378">
        <v>7.75</v>
      </c>
      <c r="L133" s="378">
        <v>7.75</v>
      </c>
      <c r="M133" s="378">
        <v>7.75</v>
      </c>
      <c r="N133" s="378">
        <v>7.75</v>
      </c>
      <c r="O133" s="378">
        <v>7.75</v>
      </c>
      <c r="P133" s="64"/>
      <c r="Q133" s="64"/>
      <c r="R133" s="378">
        <v>7.8</v>
      </c>
      <c r="S133" s="378">
        <v>7.8</v>
      </c>
      <c r="T133" s="378">
        <v>7.8</v>
      </c>
      <c r="U133" s="378">
        <v>7.8</v>
      </c>
      <c r="V133" s="378">
        <v>7.8</v>
      </c>
      <c r="W133" s="64"/>
      <c r="X133" s="64"/>
      <c r="Y133" s="378">
        <v>7.75</v>
      </c>
      <c r="Z133" s="378">
        <v>7.75</v>
      </c>
      <c r="AA133" s="378">
        <v>7.75</v>
      </c>
      <c r="AB133" s="378">
        <v>7.75</v>
      </c>
      <c r="AC133" s="378">
        <v>7.75</v>
      </c>
      <c r="AD133" s="64"/>
      <c r="AE133" s="64"/>
      <c r="AH133" s="48"/>
      <c r="AJ133" s="697"/>
      <c r="AK133" s="561"/>
      <c r="AL133" s="561"/>
      <c r="AM133" s="561"/>
      <c r="AN133" s="561"/>
      <c r="AO133" s="561"/>
      <c r="AP133" s="561"/>
      <c r="AQ133" s="561"/>
      <c r="AR133" s="561"/>
      <c r="AS133" s="561"/>
      <c r="AT133" s="561"/>
      <c r="AU133" s="561"/>
      <c r="AV133" s="561"/>
      <c r="AW133" s="561"/>
      <c r="AX133" s="561"/>
      <c r="AY133" s="561"/>
      <c r="AZ133" s="561"/>
      <c r="BA133" s="561"/>
      <c r="BB133" s="561"/>
    </row>
    <row r="134" spans="1:54" ht="15" customHeight="1">
      <c r="A134" s="580"/>
      <c r="C134" s="36" t="s">
        <v>233</v>
      </c>
      <c r="D134" s="37" t="s">
        <v>46</v>
      </c>
      <c r="E134" s="37" t="s">
        <v>47</v>
      </c>
      <c r="F134" s="37" t="s">
        <v>48</v>
      </c>
      <c r="G134" s="37" t="s">
        <v>49</v>
      </c>
      <c r="H134" s="37" t="s">
        <v>50</v>
      </c>
      <c r="I134" s="37" t="s">
        <v>51</v>
      </c>
      <c r="J134" s="37" t="s">
        <v>52</v>
      </c>
      <c r="K134" s="37" t="s">
        <v>46</v>
      </c>
      <c r="L134" s="37" t="s">
        <v>47</v>
      </c>
      <c r="M134" s="37" t="s">
        <v>48</v>
      </c>
      <c r="N134" s="37" t="s">
        <v>49</v>
      </c>
      <c r="O134" s="37" t="s">
        <v>50</v>
      </c>
      <c r="P134" s="37" t="s">
        <v>51</v>
      </c>
      <c r="Q134" s="37" t="s">
        <v>52</v>
      </c>
      <c r="R134" s="37" t="s">
        <v>46</v>
      </c>
      <c r="S134" s="37" t="s">
        <v>47</v>
      </c>
      <c r="T134" s="37" t="s">
        <v>48</v>
      </c>
      <c r="U134" s="37" t="s">
        <v>49</v>
      </c>
      <c r="V134" s="37" t="s">
        <v>50</v>
      </c>
      <c r="W134" s="37" t="s">
        <v>51</v>
      </c>
      <c r="X134" s="37" t="s">
        <v>52</v>
      </c>
      <c r="Y134" s="37" t="s">
        <v>46</v>
      </c>
      <c r="Z134" s="37" t="s">
        <v>47</v>
      </c>
      <c r="AA134" s="37" t="s">
        <v>48</v>
      </c>
      <c r="AB134" s="37" t="s">
        <v>49</v>
      </c>
      <c r="AC134" s="37" t="s">
        <v>50</v>
      </c>
      <c r="AD134" s="37" t="s">
        <v>51</v>
      </c>
      <c r="AE134" s="37" t="s">
        <v>52</v>
      </c>
      <c r="AH134" s="48"/>
      <c r="AJ134" s="697"/>
      <c r="AK134" s="561"/>
      <c r="AL134" s="561"/>
      <c r="AM134" s="561"/>
      <c r="AN134" s="561"/>
      <c r="AO134" s="561"/>
      <c r="AP134" s="561"/>
      <c r="AQ134" s="561"/>
      <c r="AR134" s="561"/>
      <c r="AS134" s="561"/>
      <c r="AT134" s="561"/>
      <c r="AU134" s="561"/>
      <c r="AV134" s="561"/>
      <c r="AW134" s="561"/>
      <c r="AX134" s="561"/>
      <c r="AY134" s="561"/>
      <c r="AZ134" s="561"/>
      <c r="BA134" s="561"/>
      <c r="BB134" s="561"/>
    </row>
    <row r="135" spans="1:54" ht="15" customHeight="1">
      <c r="A135" s="39">
        <v>100</v>
      </c>
      <c r="C135" s="102" t="s">
        <v>234</v>
      </c>
      <c r="D135" s="103" t="s">
        <v>235</v>
      </c>
      <c r="E135" s="308"/>
      <c r="F135" s="103" t="s">
        <v>235</v>
      </c>
      <c r="G135" s="308"/>
      <c r="H135" s="308"/>
      <c r="I135" s="46" t="s">
        <v>236</v>
      </c>
      <c r="J135" s="46" t="s">
        <v>236</v>
      </c>
      <c r="K135" s="308"/>
      <c r="L135" s="103" t="s">
        <v>235</v>
      </c>
      <c r="M135" s="308"/>
      <c r="N135" s="103" t="s">
        <v>235</v>
      </c>
      <c r="O135" s="103" t="s">
        <v>235</v>
      </c>
      <c r="P135" s="43"/>
      <c r="Q135" s="43"/>
      <c r="R135" s="103" t="s">
        <v>235</v>
      </c>
      <c r="S135" s="308"/>
      <c r="T135" s="103" t="s">
        <v>235</v>
      </c>
      <c r="U135" s="308"/>
      <c r="V135" s="308"/>
      <c r="W135" s="46" t="s">
        <v>236</v>
      </c>
      <c r="X135" s="46" t="s">
        <v>236</v>
      </c>
      <c r="Y135" s="308"/>
      <c r="Z135" s="103" t="s">
        <v>235</v>
      </c>
      <c r="AA135" s="308"/>
      <c r="AB135" s="103" t="s">
        <v>235</v>
      </c>
      <c r="AC135" s="103" t="s">
        <v>235</v>
      </c>
      <c r="AD135" s="43"/>
      <c r="AE135" s="43"/>
      <c r="AH135" s="48">
        <f>SUM(AF135:AG135)</f>
        <v>0</v>
      </c>
      <c r="AI135" s="49">
        <f>AH135/8</f>
        <v>0</v>
      </c>
      <c r="AJ135" s="697"/>
      <c r="AK135" s="561"/>
      <c r="AL135" s="561"/>
      <c r="AM135" s="561"/>
      <c r="AN135" s="561"/>
      <c r="AO135" s="561"/>
      <c r="AP135" s="561"/>
      <c r="AQ135" s="561"/>
      <c r="AR135" s="561"/>
      <c r="AS135" s="561"/>
      <c r="AT135" s="561"/>
      <c r="AU135" s="561"/>
      <c r="AV135" s="561"/>
      <c r="AW135" s="561"/>
      <c r="AX135" s="561"/>
      <c r="AY135" s="561"/>
      <c r="AZ135" s="561"/>
      <c r="BA135" s="561"/>
      <c r="BB135" s="561"/>
    </row>
    <row r="136" spans="1:54" ht="15" customHeight="1">
      <c r="A136" s="581"/>
      <c r="C136" s="377">
        <f>SUM(D136:AE136)/4</f>
        <v>37.25</v>
      </c>
      <c r="D136" s="582">
        <v>10.5</v>
      </c>
      <c r="E136" s="583"/>
      <c r="F136" s="582">
        <v>10.5</v>
      </c>
      <c r="G136" s="583"/>
      <c r="H136" s="583"/>
      <c r="I136" s="584">
        <v>11</v>
      </c>
      <c r="J136" s="584">
        <v>11</v>
      </c>
      <c r="K136" s="583"/>
      <c r="L136" s="582">
        <v>10.5</v>
      </c>
      <c r="M136" s="583"/>
      <c r="N136" s="582">
        <v>10.5</v>
      </c>
      <c r="O136" s="582">
        <v>10.5</v>
      </c>
      <c r="P136" s="64"/>
      <c r="Q136" s="64"/>
      <c r="R136" s="582">
        <v>10.5</v>
      </c>
      <c r="S136" s="583"/>
      <c r="T136" s="582">
        <v>10.5</v>
      </c>
      <c r="U136" s="583"/>
      <c r="V136" s="583"/>
      <c r="W136" s="584">
        <v>11</v>
      </c>
      <c r="X136" s="584">
        <v>11</v>
      </c>
      <c r="Y136" s="583"/>
      <c r="Z136" s="582">
        <v>10.5</v>
      </c>
      <c r="AA136" s="583"/>
      <c r="AB136" s="582">
        <v>10.5</v>
      </c>
      <c r="AC136" s="582">
        <v>10.5</v>
      </c>
      <c r="AD136" s="64"/>
      <c r="AE136" s="64"/>
      <c r="AF136" s="49" t="e">
        <f>COUNTIF([1]Març!C75:P75,"M")</f>
        <v>#VALUE!</v>
      </c>
      <c r="AG136" s="49" t="e">
        <f>COUNTIF([1]Març!C75:P75,"T")</f>
        <v>#VALUE!</v>
      </c>
      <c r="AH136" s="48"/>
      <c r="AJ136" s="697" t="s">
        <v>224</v>
      </c>
      <c r="AK136" s="561"/>
      <c r="AL136" s="561"/>
      <c r="AM136" s="561"/>
      <c r="AN136" s="561"/>
      <c r="AO136" s="561"/>
      <c r="AP136" s="561"/>
      <c r="AQ136" s="561"/>
      <c r="AR136" s="561"/>
      <c r="AS136" s="561"/>
      <c r="AT136" s="561"/>
      <c r="AU136" s="561"/>
      <c r="AV136" s="561"/>
      <c r="AW136" s="561"/>
      <c r="AX136" s="561"/>
      <c r="AY136" s="561"/>
      <c r="AZ136" s="561"/>
      <c r="BA136" s="561"/>
      <c r="BB136" s="561"/>
    </row>
    <row r="137" spans="1:54" ht="15" customHeight="1">
      <c r="A137" s="39">
        <v>100</v>
      </c>
      <c r="C137" s="102" t="s">
        <v>237</v>
      </c>
      <c r="D137" s="103" t="s">
        <v>238</v>
      </c>
      <c r="E137" s="173"/>
      <c r="F137" s="103" t="s">
        <v>238</v>
      </c>
      <c r="G137" s="173"/>
      <c r="H137" s="173"/>
      <c r="I137" s="197" t="s">
        <v>239</v>
      </c>
      <c r="J137" s="197" t="s">
        <v>239</v>
      </c>
      <c r="K137" s="173"/>
      <c r="L137" s="103" t="s">
        <v>238</v>
      </c>
      <c r="M137" s="173"/>
      <c r="N137" s="103" t="s">
        <v>238</v>
      </c>
      <c r="O137" s="103" t="s">
        <v>238</v>
      </c>
      <c r="P137" s="43"/>
      <c r="Q137" s="43"/>
      <c r="R137" s="103" t="s">
        <v>238</v>
      </c>
      <c r="S137" s="173"/>
      <c r="T137" s="103" t="s">
        <v>238</v>
      </c>
      <c r="U137" s="173"/>
      <c r="V137" s="173"/>
      <c r="W137" s="197" t="s">
        <v>239</v>
      </c>
      <c r="X137" s="197" t="s">
        <v>239</v>
      </c>
      <c r="Y137" s="173"/>
      <c r="Z137" s="103" t="s">
        <v>238</v>
      </c>
      <c r="AA137" s="173"/>
      <c r="AB137" s="103" t="s">
        <v>238</v>
      </c>
      <c r="AC137" s="103" t="s">
        <v>238</v>
      </c>
      <c r="AD137" s="43"/>
      <c r="AE137" s="43"/>
      <c r="AH137" s="48"/>
      <c r="AJ137" s="697"/>
      <c r="AK137" s="561"/>
      <c r="AL137" s="561"/>
      <c r="AM137" s="561"/>
      <c r="AN137" s="561"/>
      <c r="AO137" s="561"/>
      <c r="AP137" s="561"/>
      <c r="AQ137" s="561"/>
      <c r="AR137" s="561"/>
      <c r="AS137" s="561"/>
      <c r="AT137" s="561"/>
      <c r="AU137" s="561"/>
      <c r="AV137" s="561"/>
      <c r="AW137" s="561"/>
      <c r="AX137" s="561"/>
      <c r="AY137" s="561"/>
      <c r="AZ137" s="561"/>
      <c r="BA137" s="561"/>
      <c r="BB137" s="561"/>
    </row>
    <row r="138" spans="1:54" ht="15" customHeight="1">
      <c r="A138" s="585"/>
      <c r="C138" s="377">
        <f>SUM(D138:AE138)/4</f>
        <v>37.25</v>
      </c>
      <c r="D138" s="582">
        <v>10.5</v>
      </c>
      <c r="E138" s="378"/>
      <c r="F138" s="582">
        <v>10.5</v>
      </c>
      <c r="G138" s="378"/>
      <c r="H138" s="378"/>
      <c r="I138" s="584">
        <v>11</v>
      </c>
      <c r="J138" s="584">
        <v>11</v>
      </c>
      <c r="K138" s="378"/>
      <c r="L138" s="582">
        <v>10.5</v>
      </c>
      <c r="M138" s="378"/>
      <c r="N138" s="582">
        <v>10.5</v>
      </c>
      <c r="O138" s="582">
        <v>10.5</v>
      </c>
      <c r="P138" s="64"/>
      <c r="Q138" s="64"/>
      <c r="R138" s="582">
        <v>10.5</v>
      </c>
      <c r="S138" s="378"/>
      <c r="T138" s="582">
        <v>10.5</v>
      </c>
      <c r="U138" s="378"/>
      <c r="V138" s="378"/>
      <c r="W138" s="584">
        <v>11</v>
      </c>
      <c r="X138" s="584">
        <v>11</v>
      </c>
      <c r="Y138" s="378"/>
      <c r="Z138" s="582">
        <v>10.5</v>
      </c>
      <c r="AA138" s="378"/>
      <c r="AB138" s="582">
        <v>10.5</v>
      </c>
      <c r="AC138" s="582">
        <v>10.5</v>
      </c>
      <c r="AD138" s="64"/>
      <c r="AE138" s="64"/>
      <c r="AH138" s="48">
        <f>SUM(AF138:AG138)</f>
        <v>0</v>
      </c>
      <c r="AI138" s="49">
        <f>AH138/8</f>
        <v>0</v>
      </c>
      <c r="AJ138" s="697"/>
      <c r="AK138" s="561"/>
      <c r="AL138" s="561"/>
      <c r="AM138" s="561"/>
      <c r="AN138" s="561"/>
      <c r="AO138" s="561"/>
      <c r="AP138" s="561"/>
      <c r="AQ138" s="561"/>
      <c r="AR138" s="561"/>
      <c r="AS138" s="561"/>
      <c r="AT138" s="561"/>
      <c r="AU138" s="561"/>
      <c r="AV138" s="561"/>
      <c r="AW138" s="561"/>
      <c r="AX138" s="561"/>
      <c r="AY138" s="561"/>
      <c r="AZ138" s="561"/>
      <c r="BA138" s="561"/>
      <c r="BB138" s="561"/>
    </row>
    <row r="139" spans="1:54" ht="15" customHeight="1">
      <c r="A139" s="39">
        <v>100</v>
      </c>
      <c r="C139" s="102" t="s">
        <v>240</v>
      </c>
      <c r="D139" s="103" t="s">
        <v>241</v>
      </c>
      <c r="E139" s="173"/>
      <c r="F139" s="103" t="s">
        <v>241</v>
      </c>
      <c r="G139" s="173"/>
      <c r="H139" s="173"/>
      <c r="I139" s="197" t="s">
        <v>242</v>
      </c>
      <c r="J139" s="197" t="s">
        <v>242</v>
      </c>
      <c r="K139" s="173"/>
      <c r="L139" s="103" t="s">
        <v>241</v>
      </c>
      <c r="M139" s="173"/>
      <c r="N139" s="103" t="s">
        <v>241</v>
      </c>
      <c r="O139" s="103" t="s">
        <v>241</v>
      </c>
      <c r="P139" s="43"/>
      <c r="Q139" s="43"/>
      <c r="R139" s="103" t="s">
        <v>241</v>
      </c>
      <c r="S139" s="173"/>
      <c r="T139" s="103" t="s">
        <v>241</v>
      </c>
      <c r="U139" s="173"/>
      <c r="V139" s="173"/>
      <c r="W139" s="197" t="s">
        <v>242</v>
      </c>
      <c r="X139" s="197" t="s">
        <v>242</v>
      </c>
      <c r="Y139" s="173"/>
      <c r="Z139" s="103" t="s">
        <v>241</v>
      </c>
      <c r="AA139" s="173"/>
      <c r="AB139" s="103" t="s">
        <v>241</v>
      </c>
      <c r="AC139" s="103" t="s">
        <v>241</v>
      </c>
      <c r="AD139" s="43"/>
      <c r="AE139" s="43"/>
      <c r="AF139" s="49" t="e">
        <f>COUNTIF([1]Març!C78:P78,"M")</f>
        <v>#VALUE!</v>
      </c>
      <c r="AG139" s="49" t="e">
        <f>COUNTIF([1]Març!C78:P78,"T")</f>
        <v>#VALUE!</v>
      </c>
      <c r="AH139" s="48"/>
      <c r="AJ139" s="697" t="s">
        <v>224</v>
      </c>
      <c r="AK139" s="561"/>
      <c r="AL139" s="561"/>
      <c r="AM139" s="561"/>
      <c r="AN139" s="561"/>
      <c r="AO139" s="561"/>
      <c r="AP139" s="561"/>
      <c r="AQ139" s="561"/>
      <c r="AR139" s="561"/>
      <c r="AS139" s="561"/>
      <c r="AT139" s="561"/>
      <c r="AU139" s="561"/>
      <c r="AV139" s="561"/>
      <c r="AW139" s="561"/>
      <c r="AX139" s="561"/>
      <c r="AY139" s="561"/>
      <c r="AZ139" s="561"/>
      <c r="BA139" s="561"/>
      <c r="BB139" s="561"/>
    </row>
    <row r="140" spans="1:54" ht="15" customHeight="1">
      <c r="C140" s="377">
        <f>SUM(D140:AE140)/4</f>
        <v>37.25</v>
      </c>
      <c r="D140" s="582">
        <v>10.5</v>
      </c>
      <c r="E140" s="378"/>
      <c r="F140" s="582">
        <v>10.5</v>
      </c>
      <c r="G140" s="378"/>
      <c r="H140" s="378"/>
      <c r="I140" s="584">
        <v>11</v>
      </c>
      <c r="J140" s="584">
        <v>11</v>
      </c>
      <c r="K140" s="378"/>
      <c r="L140" s="582">
        <v>10.5</v>
      </c>
      <c r="M140" s="378"/>
      <c r="N140" s="582">
        <v>10.5</v>
      </c>
      <c r="O140" s="582">
        <v>10.5</v>
      </c>
      <c r="P140" s="64"/>
      <c r="Q140" s="64"/>
      <c r="R140" s="582">
        <v>10.5</v>
      </c>
      <c r="S140" s="378"/>
      <c r="T140" s="582">
        <v>10.5</v>
      </c>
      <c r="U140" s="378"/>
      <c r="V140" s="378"/>
      <c r="W140" s="584">
        <v>11</v>
      </c>
      <c r="X140" s="584">
        <v>11</v>
      </c>
      <c r="Y140" s="378"/>
      <c r="Z140" s="582">
        <v>10.5</v>
      </c>
      <c r="AA140" s="378"/>
      <c r="AB140" s="582">
        <v>10.5</v>
      </c>
      <c r="AC140" s="582">
        <v>10.5</v>
      </c>
      <c r="AD140" s="64"/>
      <c r="AE140" s="64"/>
      <c r="AH140" s="48"/>
      <c r="AJ140" s="697"/>
      <c r="AK140" s="561"/>
      <c r="AL140" s="561"/>
      <c r="AM140" s="561"/>
      <c r="AN140" s="561"/>
      <c r="AO140" s="561"/>
      <c r="AP140" s="561"/>
      <c r="AQ140" s="561"/>
      <c r="AR140" s="561"/>
      <c r="AS140" s="561"/>
      <c r="AT140" s="561"/>
      <c r="AU140" s="561"/>
      <c r="AV140" s="561"/>
      <c r="AW140" s="561"/>
      <c r="AX140" s="561"/>
      <c r="AY140" s="561"/>
      <c r="AZ140" s="561"/>
      <c r="BA140" s="561"/>
      <c r="BB140" s="561"/>
    </row>
    <row r="141" spans="1:54" ht="15" customHeight="1">
      <c r="A141" s="39">
        <v>100</v>
      </c>
      <c r="C141" s="586" t="s">
        <v>243</v>
      </c>
      <c r="D141" s="308"/>
      <c r="E141" s="587" t="s">
        <v>235</v>
      </c>
      <c r="F141" s="308"/>
      <c r="G141" s="587" t="s">
        <v>235</v>
      </c>
      <c r="H141" s="587" t="s">
        <v>235</v>
      </c>
      <c r="I141" s="43"/>
      <c r="J141" s="43"/>
      <c r="K141" s="587" t="s">
        <v>235</v>
      </c>
      <c r="L141" s="308"/>
      <c r="M141" s="587" t="s">
        <v>235</v>
      </c>
      <c r="N141" s="308"/>
      <c r="O141" s="308"/>
      <c r="P141" s="46" t="s">
        <v>236</v>
      </c>
      <c r="Q141" s="46" t="s">
        <v>236</v>
      </c>
      <c r="R141" s="308"/>
      <c r="S141" s="587" t="s">
        <v>235</v>
      </c>
      <c r="T141" s="308"/>
      <c r="U141" s="587" t="s">
        <v>235</v>
      </c>
      <c r="V141" s="587" t="s">
        <v>235</v>
      </c>
      <c r="W141" s="43"/>
      <c r="X141" s="43"/>
      <c r="Y141" s="587" t="s">
        <v>235</v>
      </c>
      <c r="Z141" s="308"/>
      <c r="AA141" s="587" t="s">
        <v>235</v>
      </c>
      <c r="AB141" s="308"/>
      <c r="AC141" s="308"/>
      <c r="AD141" s="46" t="s">
        <v>236</v>
      </c>
      <c r="AE141" s="588" t="s">
        <v>236</v>
      </c>
      <c r="AH141" s="48">
        <f>SUM(AF141:AG141)</f>
        <v>0</v>
      </c>
      <c r="AI141" s="49">
        <f>AH141/8</f>
        <v>0</v>
      </c>
      <c r="AJ141" s="697"/>
      <c r="AK141" s="561"/>
      <c r="AL141" s="561"/>
      <c r="AM141" s="561"/>
      <c r="AN141" s="561"/>
      <c r="AO141" s="561"/>
      <c r="AP141" s="561"/>
      <c r="AQ141" s="561"/>
      <c r="AR141" s="561"/>
      <c r="AS141" s="561"/>
      <c r="AT141" s="561"/>
      <c r="AU141" s="561"/>
      <c r="AV141" s="561"/>
      <c r="AW141" s="561"/>
      <c r="AX141" s="561"/>
      <c r="AY141" s="561"/>
      <c r="AZ141" s="561"/>
      <c r="BA141" s="561"/>
      <c r="BB141" s="561"/>
    </row>
    <row r="142" spans="1:54" ht="15" customHeight="1">
      <c r="C142" s="377">
        <f>SUM(D142:AE142)/4</f>
        <v>37.25</v>
      </c>
      <c r="D142" s="583"/>
      <c r="E142" s="589">
        <v>10.5</v>
      </c>
      <c r="F142" s="583"/>
      <c r="G142" s="589">
        <v>10.5</v>
      </c>
      <c r="H142" s="589">
        <v>10.5</v>
      </c>
      <c r="I142" s="64"/>
      <c r="J142" s="64"/>
      <c r="K142" s="589">
        <v>10.5</v>
      </c>
      <c r="L142" s="583"/>
      <c r="M142" s="589">
        <v>10.5</v>
      </c>
      <c r="N142" s="583"/>
      <c r="O142" s="583"/>
      <c r="P142" s="584">
        <v>11</v>
      </c>
      <c r="Q142" s="584">
        <v>11</v>
      </c>
      <c r="R142" s="583"/>
      <c r="S142" s="589">
        <v>10.5</v>
      </c>
      <c r="T142" s="583"/>
      <c r="U142" s="589">
        <v>10.5</v>
      </c>
      <c r="V142" s="589">
        <v>10.5</v>
      </c>
      <c r="W142" s="64"/>
      <c r="X142" s="64"/>
      <c r="Y142" s="589">
        <v>10.5</v>
      </c>
      <c r="Z142" s="583"/>
      <c r="AA142" s="589">
        <v>10.5</v>
      </c>
      <c r="AB142" s="583"/>
      <c r="AC142" s="583"/>
      <c r="AD142" s="584">
        <v>11</v>
      </c>
      <c r="AE142" s="590">
        <v>11</v>
      </c>
      <c r="AH142" s="48">
        <f>SUM(AF142:AG142)</f>
        <v>0</v>
      </c>
      <c r="AI142" s="49">
        <f>AH142/8</f>
        <v>0</v>
      </c>
      <c r="AJ142" s="567"/>
      <c r="AK142" s="561"/>
      <c r="AL142" s="561"/>
      <c r="AM142" s="561"/>
      <c r="AN142" s="561"/>
      <c r="AO142" s="561"/>
      <c r="AP142" s="561"/>
      <c r="AQ142" s="561"/>
      <c r="AR142" s="561"/>
      <c r="AS142" s="561"/>
      <c r="AT142" s="561"/>
      <c r="AU142" s="561"/>
      <c r="AV142" s="561"/>
      <c r="AW142" s="561"/>
      <c r="AX142" s="561"/>
      <c r="AY142" s="561"/>
      <c r="AZ142" s="561"/>
      <c r="BA142" s="561"/>
      <c r="BB142" s="561"/>
    </row>
    <row r="143" spans="1:54" ht="15" customHeight="1">
      <c r="A143" s="39">
        <v>100</v>
      </c>
      <c r="C143" s="206" t="s">
        <v>244</v>
      </c>
      <c r="D143" s="308"/>
      <c r="E143" s="587" t="s">
        <v>238</v>
      </c>
      <c r="F143" s="308"/>
      <c r="G143" s="587" t="s">
        <v>238</v>
      </c>
      <c r="H143" s="587" t="s">
        <v>238</v>
      </c>
      <c r="I143" s="43"/>
      <c r="J143" s="43"/>
      <c r="K143" s="587" t="s">
        <v>238</v>
      </c>
      <c r="L143" s="308"/>
      <c r="M143" s="587" t="s">
        <v>238</v>
      </c>
      <c r="N143" s="308"/>
      <c r="O143" s="308"/>
      <c r="P143" s="197" t="s">
        <v>239</v>
      </c>
      <c r="Q143" s="197" t="s">
        <v>239</v>
      </c>
      <c r="R143" s="308"/>
      <c r="S143" s="587" t="s">
        <v>238</v>
      </c>
      <c r="T143" s="308"/>
      <c r="U143" s="587" t="s">
        <v>238</v>
      </c>
      <c r="V143" s="587" t="s">
        <v>238</v>
      </c>
      <c r="W143" s="43"/>
      <c r="X143" s="43"/>
      <c r="Y143" s="587" t="s">
        <v>238</v>
      </c>
      <c r="Z143" s="308"/>
      <c r="AA143" s="587" t="s">
        <v>238</v>
      </c>
      <c r="AB143" s="308"/>
      <c r="AC143" s="308"/>
      <c r="AD143" s="197" t="s">
        <v>239</v>
      </c>
      <c r="AE143" s="197" t="s">
        <v>239</v>
      </c>
      <c r="AF143" s="49" t="e">
        <f>COUNTIF([1]Març!C64:P64,"M")</f>
        <v>#VALUE!</v>
      </c>
      <c r="AG143" s="49" t="e">
        <f>COUNTIF([1]Març!C64:P64,"T")</f>
        <v>#VALUE!</v>
      </c>
      <c r="AH143" s="48"/>
      <c r="AJ143" s="697" t="s">
        <v>224</v>
      </c>
      <c r="AK143" s="561"/>
      <c r="AL143" s="561"/>
      <c r="AM143" s="561"/>
      <c r="AN143" s="561"/>
      <c r="AO143" s="561"/>
      <c r="AP143" s="561"/>
      <c r="AQ143" s="561"/>
      <c r="AR143" s="561"/>
      <c r="AS143" s="561"/>
      <c r="AT143" s="561"/>
      <c r="AU143" s="561"/>
      <c r="AV143" s="561"/>
      <c r="AW143" s="561"/>
      <c r="AX143" s="561"/>
      <c r="AY143" s="561"/>
      <c r="AZ143" s="561"/>
      <c r="BA143" s="561"/>
      <c r="BB143" s="561"/>
    </row>
    <row r="144" spans="1:54" ht="15" customHeight="1">
      <c r="C144" s="377">
        <f>SUM(D144:AE144)/4</f>
        <v>37.25</v>
      </c>
      <c r="D144" s="583"/>
      <c r="E144" s="589">
        <v>10.5</v>
      </c>
      <c r="F144" s="583"/>
      <c r="G144" s="589">
        <v>10.5</v>
      </c>
      <c r="H144" s="589">
        <v>10.5</v>
      </c>
      <c r="I144" s="64"/>
      <c r="J144" s="64"/>
      <c r="K144" s="591">
        <v>10.5</v>
      </c>
      <c r="L144" s="583"/>
      <c r="M144" s="591">
        <v>10.5</v>
      </c>
      <c r="N144" s="583"/>
      <c r="O144" s="583"/>
      <c r="P144" s="584">
        <v>11</v>
      </c>
      <c r="Q144" s="584">
        <v>11</v>
      </c>
      <c r="R144" s="583"/>
      <c r="S144" s="589">
        <v>10.5</v>
      </c>
      <c r="T144" s="583"/>
      <c r="U144" s="589">
        <v>10.5</v>
      </c>
      <c r="V144" s="589">
        <v>10.5</v>
      </c>
      <c r="W144" s="64"/>
      <c r="X144" s="64"/>
      <c r="Y144" s="591">
        <v>10.5</v>
      </c>
      <c r="Z144" s="583"/>
      <c r="AA144" s="589">
        <v>10.5</v>
      </c>
      <c r="AB144" s="583"/>
      <c r="AC144" s="583"/>
      <c r="AD144" s="584">
        <v>11</v>
      </c>
      <c r="AE144" s="584">
        <v>11</v>
      </c>
      <c r="AH144" s="48">
        <f>SUM(AF144:AG144)</f>
        <v>0</v>
      </c>
      <c r="AI144" s="49">
        <f>AH144/8</f>
        <v>0</v>
      </c>
      <c r="AJ144" s="697"/>
      <c r="AK144" s="561"/>
      <c r="AL144" s="561"/>
      <c r="AM144" s="561"/>
      <c r="AN144" s="561"/>
      <c r="AO144" s="561"/>
      <c r="AP144" s="561"/>
      <c r="AQ144" s="561"/>
      <c r="AR144" s="561"/>
      <c r="AS144" s="561"/>
      <c r="AT144" s="561"/>
      <c r="AU144" s="561"/>
      <c r="AV144" s="561"/>
      <c r="AW144" s="561"/>
      <c r="AX144" s="561"/>
      <c r="AY144" s="561"/>
      <c r="AZ144" s="561"/>
      <c r="BA144" s="561"/>
      <c r="BB144" s="561"/>
    </row>
    <row r="145" spans="1:55" ht="15" customHeight="1">
      <c r="A145" s="698">
        <v>71.5</v>
      </c>
      <c r="C145" s="102" t="s">
        <v>245</v>
      </c>
      <c r="D145" s="308"/>
      <c r="E145" s="42" t="s">
        <v>241</v>
      </c>
      <c r="F145" s="308"/>
      <c r="G145" s="42" t="s">
        <v>241</v>
      </c>
      <c r="H145" s="308"/>
      <c r="I145" s="592"/>
      <c r="J145" s="592"/>
      <c r="K145" s="42" t="s">
        <v>241</v>
      </c>
      <c r="L145" s="308"/>
      <c r="M145" s="42" t="s">
        <v>241</v>
      </c>
      <c r="N145" s="308"/>
      <c r="O145" s="308"/>
      <c r="P145" s="43"/>
      <c r="Q145" s="197" t="s">
        <v>242</v>
      </c>
      <c r="R145" s="308"/>
      <c r="S145" s="42" t="s">
        <v>241</v>
      </c>
      <c r="T145" s="308"/>
      <c r="U145" s="42" t="s">
        <v>241</v>
      </c>
      <c r="V145" s="308"/>
      <c r="W145" s="592"/>
      <c r="X145" s="592"/>
      <c r="Y145" s="42" t="s">
        <v>241</v>
      </c>
      <c r="Z145" s="308"/>
      <c r="AA145" s="42" t="s">
        <v>241</v>
      </c>
      <c r="AB145" s="308"/>
      <c r="AC145" s="308"/>
      <c r="AD145" s="43"/>
      <c r="AE145" s="197" t="s">
        <v>242</v>
      </c>
      <c r="AF145" s="49" t="e">
        <f>COUNTIF([1]Març!C66:P66,"M")</f>
        <v>#VALUE!</v>
      </c>
      <c r="AG145" s="49" t="e">
        <f>COUNTIF([1]Març!C66:P66,"T")</f>
        <v>#VALUE!</v>
      </c>
      <c r="AH145" s="48"/>
      <c r="AJ145" s="697" t="s">
        <v>224</v>
      </c>
      <c r="AK145" s="561"/>
      <c r="AL145" s="561"/>
      <c r="AM145" s="561"/>
      <c r="AN145" s="561"/>
      <c r="AO145" s="561"/>
      <c r="AP145" s="561"/>
      <c r="AQ145" s="561"/>
      <c r="AR145" s="561"/>
      <c r="AS145" s="561"/>
      <c r="AT145" s="561"/>
      <c r="AU145" s="561"/>
      <c r="AV145" s="561"/>
      <c r="AW145" s="561"/>
      <c r="AX145" s="561"/>
      <c r="AY145" s="561"/>
      <c r="AZ145" s="561"/>
      <c r="BA145" s="561"/>
      <c r="BB145" s="561"/>
    </row>
    <row r="146" spans="1:55" ht="15" customHeight="1">
      <c r="A146" s="698"/>
      <c r="C146" s="377">
        <f>SUM(D146:AE146)/4</f>
        <v>26.5</v>
      </c>
      <c r="D146" s="583"/>
      <c r="E146" s="63">
        <v>10.5</v>
      </c>
      <c r="F146" s="583"/>
      <c r="G146" s="63">
        <v>10.5</v>
      </c>
      <c r="H146" s="583"/>
      <c r="I146" s="593"/>
      <c r="J146" s="593"/>
      <c r="K146" s="582">
        <v>10.5</v>
      </c>
      <c r="L146" s="583"/>
      <c r="M146" s="582">
        <v>10.5</v>
      </c>
      <c r="N146" s="583"/>
      <c r="O146" s="583"/>
      <c r="P146" s="64"/>
      <c r="Q146" s="584">
        <v>11</v>
      </c>
      <c r="R146" s="583"/>
      <c r="S146" s="63">
        <v>10.5</v>
      </c>
      <c r="T146" s="583"/>
      <c r="U146" s="63">
        <v>10.5</v>
      </c>
      <c r="V146" s="583"/>
      <c r="W146" s="593"/>
      <c r="X146" s="593"/>
      <c r="Y146" s="582">
        <v>10.5</v>
      </c>
      <c r="Z146" s="583"/>
      <c r="AA146" s="63">
        <v>10.5</v>
      </c>
      <c r="AB146" s="583"/>
      <c r="AC146" s="583"/>
      <c r="AD146" s="64"/>
      <c r="AE146" s="584">
        <v>11</v>
      </c>
      <c r="AH146" s="48">
        <f>SUM(AF146:AG146)</f>
        <v>0</v>
      </c>
      <c r="AI146" s="49">
        <f>AH146/8</f>
        <v>0</v>
      </c>
      <c r="AJ146" s="697"/>
      <c r="AK146" s="561"/>
      <c r="AL146" s="561"/>
      <c r="AM146" s="561"/>
      <c r="AN146" s="561"/>
      <c r="AO146" s="561"/>
      <c r="AP146" s="561"/>
      <c r="AQ146" s="561"/>
      <c r="AR146" s="561"/>
      <c r="AS146" s="561"/>
      <c r="AT146" s="561"/>
      <c r="AU146" s="561"/>
      <c r="AV146" s="561"/>
      <c r="AW146" s="561"/>
      <c r="AX146" s="561"/>
      <c r="AY146" s="561"/>
      <c r="AZ146" s="561"/>
      <c r="BA146" s="561"/>
      <c r="BB146" s="561"/>
    </row>
    <row r="147" spans="1:55">
      <c r="A147" s="699">
        <v>29</v>
      </c>
      <c r="C147" s="594" t="s">
        <v>246</v>
      </c>
      <c r="D147" s="308"/>
      <c r="E147" s="42"/>
      <c r="F147" s="308"/>
      <c r="G147" s="308"/>
      <c r="H147" s="308" t="s">
        <v>241</v>
      </c>
      <c r="I147" s="592"/>
      <c r="J147" s="592"/>
      <c r="K147" s="308"/>
      <c r="L147" s="308"/>
      <c r="M147" s="308"/>
      <c r="N147" s="308"/>
      <c r="O147" s="308"/>
      <c r="P147" s="43" t="s">
        <v>242</v>
      </c>
      <c r="Q147" s="43"/>
      <c r="R147" s="308"/>
      <c r="S147" s="308"/>
      <c r="T147" s="308"/>
      <c r="U147" s="308"/>
      <c r="V147" s="308" t="s">
        <v>241</v>
      </c>
      <c r="W147" s="592"/>
      <c r="X147" s="592"/>
      <c r="Y147" s="308"/>
      <c r="Z147" s="308"/>
      <c r="AA147" s="308"/>
      <c r="AB147" s="308"/>
      <c r="AC147" s="308"/>
      <c r="AD147" s="43" t="s">
        <v>242</v>
      </c>
      <c r="AE147" s="43"/>
      <c r="AK147" s="561"/>
      <c r="AL147" s="561"/>
      <c r="AM147" s="561"/>
      <c r="AN147" s="691" t="s">
        <v>22</v>
      </c>
      <c r="AO147" s="695" t="s">
        <v>23</v>
      </c>
      <c r="AP147" s="686" t="s">
        <v>24</v>
      </c>
      <c r="AQ147" s="695" t="s">
        <v>23</v>
      </c>
      <c r="AR147" s="691" t="s">
        <v>25</v>
      </c>
      <c r="AS147" s="695" t="s">
        <v>23</v>
      </c>
      <c r="AT147" s="693" t="s">
        <v>25</v>
      </c>
      <c r="AU147" s="686" t="s">
        <v>24</v>
      </c>
      <c r="AV147" s="691" t="s">
        <v>25</v>
      </c>
      <c r="AW147" s="691" t="s">
        <v>22</v>
      </c>
      <c r="AX147" s="693" t="s">
        <v>26</v>
      </c>
      <c r="AY147" s="693" t="s">
        <v>26</v>
      </c>
      <c r="AZ147" s="695" t="s">
        <v>23</v>
      </c>
      <c r="BA147" s="686" t="s">
        <v>25</v>
      </c>
      <c r="BB147" s="686" t="s">
        <v>24</v>
      </c>
      <c r="BC147" s="688" t="s">
        <v>25</v>
      </c>
    </row>
    <row r="148" spans="1:55" ht="15" customHeight="1">
      <c r="A148" s="699"/>
      <c r="C148" s="377">
        <f>SUM(D148:AE148)/4</f>
        <v>10.75</v>
      </c>
      <c r="D148" s="583"/>
      <c r="E148" s="63"/>
      <c r="F148" s="583"/>
      <c r="G148" s="583"/>
      <c r="H148" s="583">
        <v>10.5</v>
      </c>
      <c r="I148" s="593"/>
      <c r="J148" s="593"/>
      <c r="K148" s="583"/>
      <c r="L148" s="583"/>
      <c r="M148" s="583"/>
      <c r="N148" s="583"/>
      <c r="O148" s="583"/>
      <c r="P148" s="64">
        <v>11</v>
      </c>
      <c r="Q148" s="64"/>
      <c r="R148" s="583"/>
      <c r="S148" s="583"/>
      <c r="T148" s="583"/>
      <c r="U148" s="583"/>
      <c r="V148" s="583">
        <v>10.5</v>
      </c>
      <c r="W148" s="593"/>
      <c r="X148" s="593"/>
      <c r="Y148" s="583"/>
      <c r="Z148" s="583"/>
      <c r="AA148" s="583"/>
      <c r="AB148" s="583"/>
      <c r="AC148" s="583"/>
      <c r="AD148" s="64">
        <v>11</v>
      </c>
      <c r="AE148" s="64"/>
      <c r="AF148" s="49" t="e">
        <f>COUNTIF(#REF!,"M")</f>
        <v>#REF!</v>
      </c>
      <c r="AG148" s="49" t="e">
        <f>COUNTIF(#REF!,"T")</f>
        <v>#REF!</v>
      </c>
      <c r="AH148" s="48"/>
      <c r="AK148" s="561"/>
      <c r="AL148" s="561"/>
      <c r="AM148" s="561"/>
      <c r="AN148" s="692"/>
      <c r="AO148" s="696"/>
      <c r="AP148" s="687"/>
      <c r="AQ148" s="696"/>
      <c r="AR148" s="692"/>
      <c r="AS148" s="696"/>
      <c r="AT148" s="694"/>
      <c r="AU148" s="687"/>
      <c r="AV148" s="692"/>
      <c r="AW148" s="692"/>
      <c r="AX148" s="694"/>
      <c r="AY148" s="694"/>
      <c r="AZ148" s="696"/>
      <c r="BA148" s="687"/>
      <c r="BB148" s="687"/>
      <c r="BC148" s="689"/>
    </row>
    <row r="149" spans="1:55" ht="29.25" customHeight="1"/>
    <row r="150" spans="1:55" ht="15" customHeight="1">
      <c r="C150" s="36" t="s">
        <v>247</v>
      </c>
      <c r="D150" s="37" t="s">
        <v>46</v>
      </c>
      <c r="E150" s="37" t="s">
        <v>47</v>
      </c>
      <c r="F150" s="37" t="s">
        <v>48</v>
      </c>
      <c r="G150" s="37" t="s">
        <v>49</v>
      </c>
      <c r="H150" s="37" t="s">
        <v>50</v>
      </c>
      <c r="I150" s="37" t="s">
        <v>51</v>
      </c>
      <c r="J150" s="37" t="s">
        <v>52</v>
      </c>
      <c r="K150" s="37" t="s">
        <v>46</v>
      </c>
      <c r="L150" s="37" t="s">
        <v>47</v>
      </c>
      <c r="M150" s="37" t="s">
        <v>48</v>
      </c>
      <c r="N150" s="37" t="s">
        <v>49</v>
      </c>
      <c r="O150" s="37" t="s">
        <v>50</v>
      </c>
      <c r="P150" s="37" t="s">
        <v>51</v>
      </c>
      <c r="Q150" s="37" t="s">
        <v>52</v>
      </c>
      <c r="R150" s="37" t="s">
        <v>46</v>
      </c>
      <c r="S150" s="37" t="s">
        <v>47</v>
      </c>
      <c r="T150" s="37" t="s">
        <v>48</v>
      </c>
      <c r="U150" s="37" t="s">
        <v>49</v>
      </c>
      <c r="V150" s="37" t="s">
        <v>50</v>
      </c>
      <c r="W150" s="37" t="s">
        <v>51</v>
      </c>
      <c r="X150" s="37" t="s">
        <v>52</v>
      </c>
      <c r="Y150" s="37" t="s">
        <v>46</v>
      </c>
      <c r="Z150" s="37" t="s">
        <v>47</v>
      </c>
      <c r="AA150" s="37" t="s">
        <v>48</v>
      </c>
      <c r="AB150" s="37" t="s">
        <v>49</v>
      </c>
      <c r="AC150" s="37" t="s">
        <v>50</v>
      </c>
      <c r="AD150" s="37" t="s">
        <v>51</v>
      </c>
      <c r="AE150" s="37" t="s">
        <v>52</v>
      </c>
      <c r="AF150" s="49" t="e">
        <f>COUNTIF(#REF!,"M")</f>
        <v>#REF!</v>
      </c>
      <c r="AG150" s="49" t="e">
        <f>COUNTIF(#REF!,"T")</f>
        <v>#REF!</v>
      </c>
      <c r="AH150" s="48"/>
      <c r="AK150" s="561"/>
      <c r="AL150" s="561"/>
      <c r="AM150" s="561"/>
      <c r="AN150" s="191"/>
      <c r="AO150" s="191"/>
      <c r="AP150" s="191"/>
      <c r="AQ150" s="191"/>
      <c r="AR150" s="191"/>
      <c r="AS150" s="191"/>
      <c r="AT150" s="123"/>
      <c r="AU150" s="191"/>
      <c r="AV150" s="191"/>
      <c r="AW150" s="191"/>
      <c r="AX150" s="123"/>
      <c r="AY150" s="123"/>
      <c r="AZ150" s="191"/>
      <c r="BA150" s="191"/>
      <c r="BB150" s="596"/>
      <c r="BC150" s="597"/>
    </row>
    <row r="151" spans="1:55" ht="15" customHeight="1">
      <c r="C151" s="586" t="s">
        <v>248</v>
      </c>
      <c r="D151" s="308" t="s">
        <v>249</v>
      </c>
      <c r="E151" s="103" t="s">
        <v>249</v>
      </c>
      <c r="F151" s="308" t="s">
        <v>249</v>
      </c>
      <c r="G151" s="103" t="s">
        <v>249</v>
      </c>
      <c r="H151" s="103" t="s">
        <v>249</v>
      </c>
      <c r="I151" s="43"/>
      <c r="J151" s="43"/>
      <c r="K151" s="601" t="s">
        <v>292</v>
      </c>
      <c r="L151" s="103" t="s">
        <v>249</v>
      </c>
      <c r="M151" s="308" t="s">
        <v>249</v>
      </c>
      <c r="N151" s="103" t="s">
        <v>249</v>
      </c>
      <c r="O151" s="103" t="s">
        <v>249</v>
      </c>
      <c r="P151" s="43"/>
      <c r="Q151" s="43"/>
      <c r="R151" s="308" t="s">
        <v>249</v>
      </c>
      <c r="S151" s="103" t="s">
        <v>249</v>
      </c>
      <c r="T151" s="308" t="s">
        <v>249</v>
      </c>
      <c r="U151" s="103" t="s">
        <v>249</v>
      </c>
      <c r="V151" s="103" t="s">
        <v>249</v>
      </c>
      <c r="W151" s="82"/>
      <c r="X151" s="43"/>
      <c r="Y151" s="601" t="s">
        <v>292</v>
      </c>
      <c r="Z151" s="103" t="s">
        <v>249</v>
      </c>
      <c r="AA151" s="308" t="s">
        <v>249</v>
      </c>
      <c r="AB151" s="103" t="s">
        <v>249</v>
      </c>
      <c r="AC151" s="103" t="s">
        <v>249</v>
      </c>
      <c r="AD151" s="43" t="s">
        <v>251</v>
      </c>
      <c r="AE151" s="43"/>
      <c r="AH151" s="48">
        <f>SUM(D151:AG151)</f>
        <v>0</v>
      </c>
      <c r="AI151" s="49">
        <f>AH151/8</f>
        <v>0</v>
      </c>
      <c r="AK151" s="561"/>
      <c r="AL151" s="561"/>
      <c r="AM151" s="561"/>
      <c r="AN151" s="598"/>
      <c r="AO151" s="598"/>
      <c r="AP151" s="598" t="s">
        <v>249</v>
      </c>
      <c r="AQ151" s="189"/>
      <c r="AR151" s="189"/>
      <c r="AS151" s="598" t="s">
        <v>249</v>
      </c>
      <c r="AT151" s="56"/>
      <c r="AU151" s="598" t="s">
        <v>249</v>
      </c>
      <c r="AV151" s="189"/>
      <c r="AW151" s="598" t="s">
        <v>249</v>
      </c>
      <c r="AX151" s="56"/>
      <c r="AY151" s="56"/>
      <c r="AZ151" s="598" t="s">
        <v>249</v>
      </c>
      <c r="BA151" s="189"/>
      <c r="BB151" s="598" t="s">
        <v>249</v>
      </c>
      <c r="BC151" s="598" t="s">
        <v>249</v>
      </c>
    </row>
    <row r="152" spans="1:55" ht="15" customHeight="1">
      <c r="C152" s="377">
        <f>SUM(D152:AE152)/4</f>
        <v>37.5</v>
      </c>
      <c r="D152" s="583">
        <v>7</v>
      </c>
      <c r="E152" s="582">
        <v>7</v>
      </c>
      <c r="F152" s="583">
        <v>7</v>
      </c>
      <c r="G152" s="582">
        <v>7</v>
      </c>
      <c r="H152" s="582">
        <v>7</v>
      </c>
      <c r="I152" s="64"/>
      <c r="J152" s="64"/>
      <c r="K152" s="606">
        <v>6</v>
      </c>
      <c r="L152" s="582">
        <v>7</v>
      </c>
      <c r="M152" s="583">
        <v>7</v>
      </c>
      <c r="N152" s="582">
        <v>7</v>
      </c>
      <c r="O152" s="582">
        <v>7</v>
      </c>
      <c r="P152" s="64"/>
      <c r="Q152" s="64"/>
      <c r="R152" s="583">
        <v>7</v>
      </c>
      <c r="S152" s="582">
        <v>7</v>
      </c>
      <c r="T152" s="583">
        <v>7</v>
      </c>
      <c r="U152" s="582">
        <v>7</v>
      </c>
      <c r="V152" s="582">
        <v>7</v>
      </c>
      <c r="W152" s="93"/>
      <c r="X152" s="64"/>
      <c r="Y152" s="606">
        <v>6</v>
      </c>
      <c r="Z152" s="582">
        <v>7</v>
      </c>
      <c r="AA152" s="583">
        <v>7</v>
      </c>
      <c r="AB152" s="582">
        <v>7</v>
      </c>
      <c r="AC152" s="582">
        <v>7</v>
      </c>
      <c r="AD152" s="64">
        <v>12</v>
      </c>
      <c r="AE152" s="64"/>
      <c r="AF152" s="49">
        <f>COUNTIF(D171:Q171,"M")</f>
        <v>0</v>
      </c>
      <c r="AG152" s="49">
        <f>COUNTIF(D171:Q171,"T")</f>
        <v>0</v>
      </c>
      <c r="AH152" s="48"/>
      <c r="AK152" s="561"/>
      <c r="AL152" s="561"/>
      <c r="AM152" s="561"/>
      <c r="AN152" s="599"/>
      <c r="AO152" s="599"/>
      <c r="AP152" s="599">
        <v>7</v>
      </c>
      <c r="AQ152" s="193"/>
      <c r="AR152" s="193"/>
      <c r="AS152" s="599">
        <v>7</v>
      </c>
      <c r="AT152" s="74"/>
      <c r="AU152" s="599">
        <v>7</v>
      </c>
      <c r="AV152" s="193"/>
      <c r="AW152" s="599">
        <v>7</v>
      </c>
      <c r="AX152" s="74"/>
      <c r="AY152" s="74"/>
      <c r="AZ152" s="599">
        <v>7</v>
      </c>
      <c r="BA152" s="193"/>
      <c r="BB152" s="599">
        <v>7</v>
      </c>
      <c r="BC152" s="599">
        <v>7</v>
      </c>
    </row>
    <row r="153" spans="1:55" ht="15" customHeight="1">
      <c r="C153" s="102" t="s">
        <v>293</v>
      </c>
      <c r="D153" s="600" t="s">
        <v>288</v>
      </c>
      <c r="E153" s="601"/>
      <c r="F153" s="602" t="s">
        <v>290</v>
      </c>
      <c r="G153" s="602" t="s">
        <v>254</v>
      </c>
      <c r="H153" s="740" t="s">
        <v>272</v>
      </c>
      <c r="I153" s="82" t="s">
        <v>251</v>
      </c>
      <c r="J153" s="82" t="s">
        <v>251</v>
      </c>
      <c r="K153" s="601"/>
      <c r="L153" s="601"/>
      <c r="M153" s="602" t="s">
        <v>290</v>
      </c>
      <c r="N153" s="602" t="s">
        <v>254</v>
      </c>
      <c r="O153" s="602" t="s">
        <v>254</v>
      </c>
      <c r="P153" s="82"/>
      <c r="Q153" s="82"/>
      <c r="R153" s="600" t="s">
        <v>288</v>
      </c>
      <c r="S153" s="601"/>
      <c r="T153" s="602" t="s">
        <v>290</v>
      </c>
      <c r="U153" s="602" t="s">
        <v>254</v>
      </c>
      <c r="V153" s="672" t="s">
        <v>287</v>
      </c>
      <c r="W153" s="43" t="s">
        <v>251</v>
      </c>
      <c r="X153" s="43" t="s">
        <v>251</v>
      </c>
      <c r="Y153" s="601"/>
      <c r="Z153" s="601"/>
      <c r="AA153" s="602" t="s">
        <v>290</v>
      </c>
      <c r="AB153" s="602" t="s">
        <v>254</v>
      </c>
      <c r="AC153" s="602" t="s">
        <v>254</v>
      </c>
      <c r="AD153" s="82"/>
      <c r="AE153" s="82"/>
      <c r="AF153" s="49" t="e">
        <f>COUNTIF(#REF!,"M")</f>
        <v>#REF!</v>
      </c>
      <c r="AG153" s="49" t="e">
        <f>COUNTIF(#REF!,"T")</f>
        <v>#REF!</v>
      </c>
      <c r="AH153" s="48"/>
      <c r="AK153" s="561"/>
      <c r="AL153" s="561"/>
      <c r="AM153" s="561"/>
      <c r="AN153" s="189"/>
      <c r="AO153" s="603" t="s">
        <v>257</v>
      </c>
      <c r="AP153" s="189" t="s">
        <v>258</v>
      </c>
      <c r="AQ153" s="189"/>
      <c r="AR153" s="189"/>
      <c r="AS153" s="189" t="s">
        <v>258</v>
      </c>
      <c r="AT153" s="56"/>
      <c r="AU153" s="189" t="s">
        <v>258</v>
      </c>
      <c r="AW153" s="604" t="s">
        <v>259</v>
      </c>
      <c r="AX153" s="56"/>
      <c r="AY153" s="56"/>
      <c r="AZ153" s="189"/>
      <c r="BB153" s="189" t="s">
        <v>258</v>
      </c>
      <c r="BC153" s="189"/>
    </row>
    <row r="154" spans="1:55" ht="15" customHeight="1">
      <c r="C154" s="605">
        <f>SUM(D154:AC154)/4</f>
        <v>38</v>
      </c>
      <c r="D154" s="91">
        <v>6</v>
      </c>
      <c r="E154" s="606" t="s">
        <v>56</v>
      </c>
      <c r="F154" s="91">
        <v>7.5</v>
      </c>
      <c r="G154" s="91">
        <v>8</v>
      </c>
      <c r="H154" s="673">
        <v>7</v>
      </c>
      <c r="I154" s="93">
        <v>12</v>
      </c>
      <c r="J154" s="93">
        <v>12</v>
      </c>
      <c r="K154" s="606" t="s">
        <v>56</v>
      </c>
      <c r="L154" s="606" t="s">
        <v>56</v>
      </c>
      <c r="M154" s="91">
        <v>7.5</v>
      </c>
      <c r="N154" s="91">
        <v>8</v>
      </c>
      <c r="O154" s="91">
        <v>8</v>
      </c>
      <c r="P154" s="93"/>
      <c r="Q154" s="93"/>
      <c r="R154" s="91">
        <v>6</v>
      </c>
      <c r="S154" s="606" t="s">
        <v>56</v>
      </c>
      <c r="T154" s="91">
        <v>7.5</v>
      </c>
      <c r="U154" s="91">
        <v>8</v>
      </c>
      <c r="V154" s="673">
        <v>7</v>
      </c>
      <c r="W154" s="64">
        <v>12</v>
      </c>
      <c r="X154" s="64">
        <v>12</v>
      </c>
      <c r="Y154" s="606" t="s">
        <v>56</v>
      </c>
      <c r="Z154" s="606" t="s">
        <v>56</v>
      </c>
      <c r="AA154" s="91">
        <v>7.5</v>
      </c>
      <c r="AB154" s="91">
        <v>8</v>
      </c>
      <c r="AC154" s="91">
        <v>8</v>
      </c>
      <c r="AD154" s="93"/>
      <c r="AE154" s="93"/>
      <c r="AH154" s="48">
        <f>SUM(D154:AG154)</f>
        <v>152</v>
      </c>
      <c r="AI154" s="49">
        <f>AH154/8</f>
        <v>19</v>
      </c>
      <c r="AK154" s="561"/>
      <c r="AL154" s="561"/>
      <c r="AM154" s="561"/>
      <c r="AN154" s="193"/>
      <c r="AO154" s="608">
        <v>12</v>
      </c>
      <c r="AP154" s="193">
        <v>6</v>
      </c>
      <c r="AQ154" s="193"/>
      <c r="AR154" s="193"/>
      <c r="AS154" s="193">
        <v>6</v>
      </c>
      <c r="AT154" s="74"/>
      <c r="AU154" s="193">
        <v>6</v>
      </c>
      <c r="AW154" s="609"/>
      <c r="AX154" s="74"/>
      <c r="AY154" s="74"/>
      <c r="AZ154" s="193"/>
      <c r="BB154" s="193">
        <v>6</v>
      </c>
      <c r="BC154" s="193"/>
    </row>
    <row r="155" spans="1:55" ht="15" customHeight="1">
      <c r="C155" s="586" t="s">
        <v>294</v>
      </c>
      <c r="D155" s="587"/>
      <c r="E155" s="587" t="s">
        <v>281</v>
      </c>
      <c r="F155" s="110"/>
      <c r="G155" s="587" t="s">
        <v>262</v>
      </c>
      <c r="H155" s="110"/>
      <c r="I155" s="82" t="s">
        <v>263</v>
      </c>
      <c r="J155" s="82" t="s">
        <v>263</v>
      </c>
      <c r="K155" s="110"/>
      <c r="L155" s="587" t="s">
        <v>281</v>
      </c>
      <c r="M155" s="110"/>
      <c r="N155" s="587" t="s">
        <v>262</v>
      </c>
      <c r="O155" s="587" t="s">
        <v>262</v>
      </c>
      <c r="P155" s="82"/>
      <c r="Q155" s="82"/>
      <c r="R155" s="110"/>
      <c r="S155" s="587" t="s">
        <v>281</v>
      </c>
      <c r="T155" s="110"/>
      <c r="U155" s="587" t="s">
        <v>262</v>
      </c>
      <c r="V155" s="110"/>
      <c r="W155" s="82" t="s">
        <v>263</v>
      </c>
      <c r="X155" s="82" t="s">
        <v>263</v>
      </c>
      <c r="Y155" s="110"/>
      <c r="Z155" s="587" t="s">
        <v>281</v>
      </c>
      <c r="AA155" s="110"/>
      <c r="AB155" s="587" t="s">
        <v>262</v>
      </c>
      <c r="AC155" s="587" t="s">
        <v>262</v>
      </c>
      <c r="AD155" s="82"/>
      <c r="AE155" s="82"/>
      <c r="AF155" s="49">
        <f>COUNTIF(D157:Q157,"M")</f>
        <v>0</v>
      </c>
      <c r="AG155" s="49">
        <f>COUNTIF(D157:Q157,"T")</f>
        <v>0</v>
      </c>
      <c r="AH155" s="48"/>
      <c r="AK155" s="561"/>
      <c r="AL155" s="561"/>
      <c r="AM155" s="561"/>
      <c r="AN155" s="603" t="s">
        <v>257</v>
      </c>
      <c r="AO155" s="611"/>
      <c r="AP155" s="611"/>
      <c r="AQ155" s="611"/>
      <c r="AR155" s="612" t="s">
        <v>257</v>
      </c>
      <c r="AS155" s="611"/>
      <c r="AT155" s="613" t="s">
        <v>257</v>
      </c>
      <c r="AU155" s="611"/>
      <c r="AV155" s="604" t="s">
        <v>257</v>
      </c>
      <c r="AW155" s="614" t="s">
        <v>258</v>
      </c>
      <c r="AX155" s="56"/>
      <c r="AY155" s="56"/>
      <c r="AZ155" s="614" t="s">
        <v>258</v>
      </c>
      <c r="BA155" s="189"/>
      <c r="BB155" s="611"/>
      <c r="BC155" s="612" t="s">
        <v>257</v>
      </c>
    </row>
    <row r="156" spans="1:55" ht="15" customHeight="1">
      <c r="C156" s="377">
        <f>SUM(D156:AE156)/4</f>
        <v>38.5</v>
      </c>
      <c r="D156" s="591"/>
      <c r="E156" s="591">
        <v>10</v>
      </c>
      <c r="F156" s="110"/>
      <c r="G156" s="591">
        <v>11</v>
      </c>
      <c r="H156" s="110"/>
      <c r="I156" s="93">
        <v>12</v>
      </c>
      <c r="J156" s="93">
        <v>12</v>
      </c>
      <c r="K156" s="110"/>
      <c r="L156" s="591">
        <v>10</v>
      </c>
      <c r="M156" s="110"/>
      <c r="N156" s="591">
        <v>11</v>
      </c>
      <c r="O156" s="591">
        <v>11</v>
      </c>
      <c r="P156" s="93"/>
      <c r="Q156" s="93"/>
      <c r="R156" s="110"/>
      <c r="S156" s="591">
        <v>10</v>
      </c>
      <c r="T156" s="110"/>
      <c r="U156" s="591">
        <v>11</v>
      </c>
      <c r="V156" s="110"/>
      <c r="W156" s="93">
        <v>12</v>
      </c>
      <c r="X156" s="93">
        <v>12</v>
      </c>
      <c r="Y156" s="110"/>
      <c r="Z156" s="591">
        <v>10</v>
      </c>
      <c r="AA156" s="110"/>
      <c r="AB156" s="591">
        <v>11</v>
      </c>
      <c r="AC156" s="591">
        <v>11</v>
      </c>
      <c r="AD156" s="93"/>
      <c r="AE156" s="93"/>
      <c r="AH156" s="48">
        <f>SUM(D156:AG156)</f>
        <v>154</v>
      </c>
      <c r="AI156" s="49">
        <f>AH156/8</f>
        <v>19.25</v>
      </c>
      <c r="AK156" s="561"/>
      <c r="AL156" s="561"/>
      <c r="AM156" s="561"/>
      <c r="AN156" s="608">
        <v>12</v>
      </c>
      <c r="AO156" s="616"/>
      <c r="AP156" s="616"/>
      <c r="AQ156" s="616"/>
      <c r="AR156" s="193">
        <v>12</v>
      </c>
      <c r="AS156" s="616"/>
      <c r="AT156" s="74">
        <v>12</v>
      </c>
      <c r="AU156" s="616"/>
      <c r="AV156" s="617"/>
      <c r="AW156" s="609">
        <v>6</v>
      </c>
      <c r="AX156" s="74"/>
      <c r="AY156" s="74"/>
      <c r="AZ156" s="609">
        <v>6</v>
      </c>
      <c r="BA156" s="193"/>
      <c r="BB156" s="616"/>
      <c r="BC156" s="193">
        <v>12</v>
      </c>
    </row>
    <row r="157" spans="1:55" ht="15" customHeight="1">
      <c r="C157" s="586" t="s">
        <v>264</v>
      </c>
      <c r="D157" s="587"/>
      <c r="E157" s="741" t="s">
        <v>289</v>
      </c>
      <c r="F157" s="610" t="s">
        <v>291</v>
      </c>
      <c r="H157" s="610" t="s">
        <v>261</v>
      </c>
      <c r="I157" s="82"/>
      <c r="J157" s="82"/>
      <c r="K157" s="601" t="s">
        <v>255</v>
      </c>
      <c r="L157" s="741" t="s">
        <v>289</v>
      </c>
      <c r="M157" s="610" t="s">
        <v>291</v>
      </c>
      <c r="N157" s="587"/>
      <c r="P157" s="43" t="s">
        <v>251</v>
      </c>
      <c r="Q157" s="43" t="s">
        <v>251</v>
      </c>
      <c r="R157" s="587"/>
      <c r="S157" s="741" t="s">
        <v>289</v>
      </c>
      <c r="T157" s="610" t="s">
        <v>291</v>
      </c>
      <c r="U157" s="587"/>
      <c r="V157" s="610" t="s">
        <v>261</v>
      </c>
      <c r="W157" s="82"/>
      <c r="X157" s="82"/>
      <c r="Y157" s="601" t="s">
        <v>255</v>
      </c>
      <c r="Z157" s="741" t="s">
        <v>289</v>
      </c>
      <c r="AA157" s="610" t="s">
        <v>291</v>
      </c>
      <c r="AB157" s="587"/>
      <c r="AC157" s="587"/>
      <c r="AD157" s="82"/>
      <c r="AE157" s="82" t="s">
        <v>251</v>
      </c>
      <c r="AF157" s="49">
        <f>COUNTIF(D153:Q153,"M")</f>
        <v>0</v>
      </c>
      <c r="AG157" s="49">
        <f>COUNTIF(D153:Q153,"T")</f>
        <v>0</v>
      </c>
      <c r="AH157" s="48"/>
      <c r="AK157" s="561"/>
      <c r="AL157" s="561"/>
      <c r="AM157" s="561"/>
      <c r="AN157" s="189"/>
      <c r="AO157" s="189"/>
      <c r="AP157" s="189"/>
      <c r="AQ157" s="612" t="s">
        <v>257</v>
      </c>
      <c r="AR157" s="189"/>
      <c r="AS157" s="189"/>
      <c r="AT157" s="56"/>
      <c r="AU157" s="189"/>
      <c r="AV157" s="618" t="s">
        <v>257</v>
      </c>
      <c r="AW157" s="189"/>
      <c r="AX157" s="56"/>
      <c r="AY157" s="56"/>
      <c r="AZ157" s="189"/>
      <c r="BA157" s="618" t="s">
        <v>257</v>
      </c>
      <c r="BB157" s="189"/>
      <c r="BC157" s="86"/>
    </row>
    <row r="158" spans="1:55" ht="15" customHeight="1">
      <c r="C158" s="605">
        <f>SUM(D158:AE158)/4</f>
        <v>38</v>
      </c>
      <c r="D158" s="591"/>
      <c r="E158" s="671">
        <v>8</v>
      </c>
      <c r="F158" s="615">
        <v>11.5</v>
      </c>
      <c r="H158" s="615">
        <v>12</v>
      </c>
      <c r="I158" s="93"/>
      <c r="J158" s="93"/>
      <c r="K158" s="606">
        <v>7</v>
      </c>
      <c r="L158" s="671">
        <v>8</v>
      </c>
      <c r="M158" s="615">
        <v>11.5</v>
      </c>
      <c r="N158" s="591"/>
      <c r="P158" s="64">
        <v>12</v>
      </c>
      <c r="Q158" s="64">
        <v>12</v>
      </c>
      <c r="R158" s="591"/>
      <c r="S158" s="671">
        <v>8</v>
      </c>
      <c r="T158" s="615">
        <v>11.5</v>
      </c>
      <c r="U158" s="591"/>
      <c r="V158" s="615">
        <v>12</v>
      </c>
      <c r="W158" s="93"/>
      <c r="X158" s="93"/>
      <c r="Y158" s="606">
        <v>7</v>
      </c>
      <c r="Z158" s="671">
        <v>8</v>
      </c>
      <c r="AA158" s="615">
        <v>11.5</v>
      </c>
      <c r="AB158" s="591"/>
      <c r="AC158" s="591"/>
      <c r="AD158" s="93"/>
      <c r="AE158" s="93">
        <v>12</v>
      </c>
      <c r="AH158" s="48">
        <f>SUM(D158:AG158)</f>
        <v>152</v>
      </c>
      <c r="AI158" s="49">
        <f>AH158/8</f>
        <v>19</v>
      </c>
      <c r="AK158" s="561"/>
      <c r="AL158" s="561"/>
      <c r="AM158" s="561"/>
      <c r="AN158" s="193"/>
      <c r="AO158" s="193"/>
      <c r="AP158" s="193"/>
      <c r="AQ158" s="193">
        <v>12</v>
      </c>
      <c r="AR158" s="193"/>
      <c r="AS158" s="193"/>
      <c r="AT158" s="74"/>
      <c r="AU158" s="193"/>
      <c r="AV158" s="609">
        <v>12</v>
      </c>
      <c r="AW158" s="193"/>
      <c r="AX158" s="74"/>
      <c r="AY158" s="74"/>
      <c r="AZ158" s="193"/>
      <c r="BA158" s="609">
        <v>12</v>
      </c>
      <c r="BB158" s="193"/>
      <c r="BC158" s="71"/>
    </row>
    <row r="159" spans="1:55" s="110" customFormat="1" ht="15" customHeight="1">
      <c r="A159" s="1"/>
      <c r="C159" s="619" t="s">
        <v>266</v>
      </c>
      <c r="D159" s="587" t="s">
        <v>262</v>
      </c>
      <c r="E159" s="587"/>
      <c r="F159" s="587"/>
      <c r="G159" s="587"/>
      <c r="H159" s="587"/>
      <c r="I159" s="82"/>
      <c r="J159" s="82"/>
      <c r="K159" s="587" t="s">
        <v>262</v>
      </c>
      <c r="L159" s="587"/>
      <c r="M159" s="587"/>
      <c r="N159" s="587"/>
      <c r="O159" s="587"/>
      <c r="P159" s="82" t="s">
        <v>263</v>
      </c>
      <c r="Q159" s="82" t="s">
        <v>263</v>
      </c>
      <c r="R159" s="587" t="s">
        <v>262</v>
      </c>
      <c r="S159" s="587"/>
      <c r="T159" s="587"/>
      <c r="U159" s="587"/>
      <c r="V159" s="587"/>
      <c r="W159" s="82"/>
      <c r="X159" s="82"/>
      <c r="Y159" s="587" t="s">
        <v>262</v>
      </c>
      <c r="AA159" s="587"/>
      <c r="AB159" s="587"/>
      <c r="AD159" s="82" t="s">
        <v>263</v>
      </c>
      <c r="AE159" s="82" t="s">
        <v>263</v>
      </c>
      <c r="AF159" s="49">
        <f>COUNTIF(D155:Q155,"M")</f>
        <v>0</v>
      </c>
      <c r="AG159" s="49">
        <f>COUNTIF(D155:Q155,"T")</f>
        <v>0</v>
      </c>
      <c r="AH159" s="48"/>
      <c r="AI159" s="49"/>
      <c r="AK159" s="561"/>
      <c r="AL159" s="561"/>
      <c r="AM159" s="561"/>
      <c r="AN159" s="611"/>
      <c r="AO159" s="611"/>
      <c r="AP159" s="611"/>
      <c r="AQ159" s="611"/>
      <c r="AR159" s="611"/>
      <c r="AS159" s="611"/>
      <c r="AT159" s="611"/>
      <c r="AU159" s="611"/>
      <c r="AV159" s="611"/>
      <c r="AW159" s="611"/>
      <c r="AX159" s="611"/>
      <c r="AY159" s="611"/>
      <c r="AZ159" s="611"/>
      <c r="BA159" s="611"/>
      <c r="BB159" s="611"/>
      <c r="BC159" s="611"/>
    </row>
    <row r="160" spans="1:55" s="110" customFormat="1" ht="15" customHeight="1">
      <c r="A160" s="1"/>
      <c r="C160" s="377">
        <f>SUM(D160:AE160)/4</f>
        <v>23</v>
      </c>
      <c r="D160" s="591">
        <v>11</v>
      </c>
      <c r="E160" s="591"/>
      <c r="F160" s="591"/>
      <c r="G160" s="591"/>
      <c r="H160" s="591"/>
      <c r="I160" s="93"/>
      <c r="J160" s="93"/>
      <c r="K160" s="591">
        <v>11</v>
      </c>
      <c r="L160" s="591"/>
      <c r="M160" s="591"/>
      <c r="N160" s="591"/>
      <c r="O160" s="591"/>
      <c r="P160" s="93">
        <v>12</v>
      </c>
      <c r="Q160" s="93">
        <v>12</v>
      </c>
      <c r="R160" s="591">
        <v>11</v>
      </c>
      <c r="S160" s="591"/>
      <c r="T160" s="591"/>
      <c r="U160" s="591"/>
      <c r="V160" s="591"/>
      <c r="W160" s="93"/>
      <c r="X160" s="93"/>
      <c r="Y160" s="591">
        <v>11</v>
      </c>
      <c r="AA160" s="591"/>
      <c r="AB160" s="591"/>
      <c r="AD160" s="93">
        <v>12</v>
      </c>
      <c r="AE160" s="93">
        <v>12</v>
      </c>
      <c r="AF160" s="49"/>
      <c r="AG160" s="49"/>
      <c r="AH160" s="48">
        <f>SUM(D160:AG160)</f>
        <v>92</v>
      </c>
      <c r="AI160" s="49">
        <f>AH160/8</f>
        <v>11.5</v>
      </c>
      <c r="AK160" s="561"/>
      <c r="AL160" s="561"/>
      <c r="AM160" s="561"/>
      <c r="AN160" s="616"/>
      <c r="AO160" s="616"/>
      <c r="AP160" s="616"/>
      <c r="AQ160" s="616"/>
      <c r="AR160" s="616"/>
      <c r="AS160" s="616"/>
      <c r="AT160" s="616"/>
      <c r="AU160" s="616"/>
      <c r="AV160" s="616"/>
      <c r="AW160" s="616"/>
      <c r="AX160" s="616"/>
      <c r="AY160" s="616"/>
      <c r="AZ160" s="616"/>
      <c r="BA160" s="616"/>
      <c r="BB160" s="616"/>
      <c r="BC160" s="616"/>
    </row>
    <row r="161" spans="1:55" ht="15" customHeight="1">
      <c r="C161" s="620">
        <f>SUM(D161:AE161)/4</f>
        <v>37.625</v>
      </c>
      <c r="D161" s="621">
        <v>7</v>
      </c>
      <c r="E161" s="622">
        <v>7</v>
      </c>
      <c r="F161" s="621">
        <v>7</v>
      </c>
      <c r="G161" s="622">
        <v>7</v>
      </c>
      <c r="H161" s="622">
        <v>7</v>
      </c>
      <c r="I161" s="623"/>
      <c r="J161" s="623"/>
      <c r="K161" s="621">
        <v>7</v>
      </c>
      <c r="L161" s="622">
        <v>7</v>
      </c>
      <c r="M161" s="621">
        <v>7</v>
      </c>
      <c r="N161" s="622">
        <v>7</v>
      </c>
      <c r="O161" s="622">
        <v>5.5</v>
      </c>
      <c r="P161" s="623"/>
      <c r="Q161" s="623"/>
      <c r="R161" s="621">
        <v>7</v>
      </c>
      <c r="S161" s="622">
        <v>7</v>
      </c>
      <c r="T161" s="621">
        <v>7</v>
      </c>
      <c r="U161" s="622">
        <v>7</v>
      </c>
      <c r="V161" s="622">
        <v>7</v>
      </c>
      <c r="W161" s="623">
        <v>12</v>
      </c>
      <c r="X161" s="623"/>
      <c r="Y161" s="621">
        <v>7</v>
      </c>
      <c r="Z161" s="622">
        <v>7</v>
      </c>
      <c r="AA161" s="621">
        <v>7</v>
      </c>
      <c r="AB161" s="622">
        <v>7</v>
      </c>
      <c r="AC161" s="622">
        <v>7</v>
      </c>
      <c r="AD161" s="623"/>
      <c r="AE161" s="623"/>
      <c r="AF161" s="49">
        <f>COUNTIF(D175:Q175,"M")</f>
        <v>0</v>
      </c>
      <c r="AG161" s="49">
        <f>COUNTIF(D175:Q175,"T")</f>
        <v>0</v>
      </c>
      <c r="AH161" s="48"/>
      <c r="AK161" s="561"/>
      <c r="AL161" s="561"/>
      <c r="AM161" s="561"/>
      <c r="AN161" s="599"/>
      <c r="AO161" s="599"/>
      <c r="AP161" s="599">
        <v>7</v>
      </c>
      <c r="AQ161" s="193"/>
      <c r="AR161" s="193"/>
      <c r="AS161" s="599">
        <v>7</v>
      </c>
      <c r="AT161" s="74"/>
      <c r="AU161" s="599">
        <v>7</v>
      </c>
      <c r="AV161" s="193"/>
      <c r="AW161" s="599">
        <v>7</v>
      </c>
      <c r="AX161" s="74"/>
      <c r="AY161" s="74"/>
      <c r="AZ161" s="599">
        <v>7</v>
      </c>
      <c r="BA161" s="193"/>
      <c r="BB161" s="599">
        <v>7</v>
      </c>
      <c r="BC161" s="599">
        <v>7</v>
      </c>
    </row>
    <row r="162" spans="1:55" s="625" customFormat="1" ht="15" customHeight="1">
      <c r="A162" s="624"/>
      <c r="C162" s="626" t="s">
        <v>267</v>
      </c>
      <c r="D162" s="627" t="s">
        <v>268</v>
      </c>
      <c r="E162" s="628" t="s">
        <v>268</v>
      </c>
      <c r="F162" s="627" t="s">
        <v>254</v>
      </c>
      <c r="G162" s="628" t="s">
        <v>254</v>
      </c>
      <c r="H162" s="628" t="s">
        <v>268</v>
      </c>
      <c r="I162" s="629" t="s">
        <v>251</v>
      </c>
      <c r="J162" s="629"/>
      <c r="K162" s="627" t="s">
        <v>268</v>
      </c>
      <c r="L162" s="628" t="s">
        <v>268</v>
      </c>
      <c r="M162" s="627" t="s">
        <v>254</v>
      </c>
      <c r="N162" s="628" t="s">
        <v>254</v>
      </c>
      <c r="O162" s="628" t="s">
        <v>268</v>
      </c>
      <c r="P162" s="629"/>
      <c r="Q162" s="629"/>
      <c r="R162" s="627" t="s">
        <v>268</v>
      </c>
      <c r="S162" s="628" t="s">
        <v>268</v>
      </c>
      <c r="T162" s="627" t="s">
        <v>254</v>
      </c>
      <c r="U162" s="628" t="s">
        <v>254</v>
      </c>
      <c r="V162" s="628" t="s">
        <v>268</v>
      </c>
      <c r="W162" s="629"/>
      <c r="X162" s="629"/>
      <c r="Y162" s="627" t="s">
        <v>268</v>
      </c>
      <c r="Z162" s="628" t="s">
        <v>268</v>
      </c>
      <c r="AA162" s="627" t="s">
        <v>254</v>
      </c>
      <c r="AB162" s="628" t="s">
        <v>254</v>
      </c>
      <c r="AC162" s="628" t="s">
        <v>268</v>
      </c>
      <c r="AD162" s="629"/>
      <c r="AE162" s="629"/>
      <c r="AF162" s="625" t="e">
        <f>COUNTIF(#REF!,"M")</f>
        <v>#REF!</v>
      </c>
      <c r="AG162" s="625" t="e">
        <f>COUNTIF(#REF!,"T")</f>
        <v>#REF!</v>
      </c>
      <c r="AH162" s="630" t="e">
        <f>SUM(D162:AG162)</f>
        <v>#REF!</v>
      </c>
      <c r="AI162" s="625" t="e">
        <f>AH162/8</f>
        <v>#REF!</v>
      </c>
      <c r="AK162" s="631"/>
      <c r="AL162" s="631"/>
      <c r="AM162" s="631"/>
      <c r="AN162" s="611"/>
      <c r="AO162" s="611"/>
      <c r="AP162" s="611"/>
      <c r="AQ162" s="611"/>
      <c r="AR162" s="611"/>
      <c r="AS162" s="611"/>
      <c r="AT162" s="611"/>
      <c r="AU162" s="611"/>
      <c r="AV162" s="611"/>
      <c r="AW162" s="611"/>
      <c r="AX162" s="611"/>
      <c r="AY162" s="611"/>
      <c r="AZ162" s="611"/>
      <c r="BA162" s="611"/>
      <c r="BB162" s="611"/>
      <c r="BC162" s="611"/>
    </row>
    <row r="163" spans="1:55" s="625" customFormat="1" ht="15" customHeight="1">
      <c r="A163" s="624"/>
      <c r="C163" s="632">
        <f>SUM(D163:AE163)/4</f>
        <v>37</v>
      </c>
      <c r="D163" s="633">
        <v>6</v>
      </c>
      <c r="E163" s="634">
        <v>6</v>
      </c>
      <c r="F163" s="633">
        <v>8</v>
      </c>
      <c r="G163" s="634">
        <v>8</v>
      </c>
      <c r="H163" s="634">
        <v>6</v>
      </c>
      <c r="I163" s="635">
        <v>12</v>
      </c>
      <c r="J163" s="635"/>
      <c r="K163" s="633">
        <v>6</v>
      </c>
      <c r="L163" s="634">
        <v>6</v>
      </c>
      <c r="M163" s="633">
        <v>8</v>
      </c>
      <c r="N163" s="634">
        <v>8</v>
      </c>
      <c r="O163" s="634">
        <v>6</v>
      </c>
      <c r="P163" s="635"/>
      <c r="Q163" s="635"/>
      <c r="R163" s="633">
        <v>6</v>
      </c>
      <c r="S163" s="634">
        <v>6</v>
      </c>
      <c r="T163" s="633">
        <v>8</v>
      </c>
      <c r="U163" s="634">
        <v>8</v>
      </c>
      <c r="V163" s="634">
        <v>6</v>
      </c>
      <c r="W163" s="635"/>
      <c r="X163" s="635"/>
      <c r="Y163" s="633">
        <v>6</v>
      </c>
      <c r="Z163" s="634">
        <v>6</v>
      </c>
      <c r="AA163" s="633">
        <v>8</v>
      </c>
      <c r="AB163" s="634">
        <v>8</v>
      </c>
      <c r="AC163" s="634">
        <v>6</v>
      </c>
      <c r="AD163" s="635"/>
      <c r="AE163" s="635"/>
      <c r="AF163" s="625">
        <f>COUNTIF(D161:Q161,"M")</f>
        <v>0</v>
      </c>
      <c r="AG163" s="625">
        <f>COUNTIF(D161:Q161,"T")</f>
        <v>0</v>
      </c>
      <c r="AH163" s="630"/>
      <c r="AK163" s="631"/>
      <c r="AL163" s="631"/>
      <c r="AM163" s="631"/>
      <c r="AN163" s="616"/>
      <c r="AO163" s="616"/>
      <c r="AP163" s="616"/>
      <c r="AQ163" s="616"/>
      <c r="AR163" s="616"/>
      <c r="AS163" s="616"/>
      <c r="AT163" s="616"/>
      <c r="AU163" s="616"/>
      <c r="AV163" s="616"/>
      <c r="AW163" s="616"/>
      <c r="AX163" s="616"/>
      <c r="AY163" s="616"/>
      <c r="AZ163" s="616"/>
      <c r="BA163" s="616"/>
      <c r="BB163" s="616"/>
      <c r="BC163" s="616"/>
    </row>
    <row r="164" spans="1:55" ht="15" customHeight="1">
      <c r="C164" s="636" t="s">
        <v>269</v>
      </c>
      <c r="D164" s="637"/>
      <c r="E164" s="638" t="s">
        <v>270</v>
      </c>
      <c r="F164" s="638" t="s">
        <v>271</v>
      </c>
      <c r="G164" s="637"/>
      <c r="H164" s="638" t="s">
        <v>270</v>
      </c>
      <c r="I164" s="639"/>
      <c r="J164" s="639"/>
      <c r="K164" s="638" t="s">
        <v>270</v>
      </c>
      <c r="L164" s="638" t="s">
        <v>270</v>
      </c>
      <c r="M164" s="638" t="s">
        <v>271</v>
      </c>
      <c r="N164" s="637"/>
      <c r="O164" s="638" t="s">
        <v>272</v>
      </c>
      <c r="P164" s="639" t="s">
        <v>251</v>
      </c>
      <c r="Q164" s="639" t="s">
        <v>251</v>
      </c>
      <c r="R164" s="637"/>
      <c r="S164" s="638" t="s">
        <v>270</v>
      </c>
      <c r="T164" s="638" t="s">
        <v>271</v>
      </c>
      <c r="U164" s="637"/>
      <c r="V164" s="638" t="s">
        <v>270</v>
      </c>
      <c r="W164" s="639"/>
      <c r="X164" s="639"/>
      <c r="Y164" s="638" t="s">
        <v>270</v>
      </c>
      <c r="Z164" s="638" t="s">
        <v>270</v>
      </c>
      <c r="AA164" s="638" t="s">
        <v>271</v>
      </c>
      <c r="AB164" s="637"/>
      <c r="AC164" s="638" t="s">
        <v>273</v>
      </c>
      <c r="AD164" s="639" t="s">
        <v>251</v>
      </c>
      <c r="AE164" s="639" t="s">
        <v>251</v>
      </c>
      <c r="AF164" s="49">
        <f>COUNTIF(D162:Q162,"M")</f>
        <v>0</v>
      </c>
      <c r="AG164" s="49">
        <f>COUNTIF(D162:Q162,"T")</f>
        <v>0</v>
      </c>
      <c r="AH164" s="48"/>
      <c r="AK164" s="561"/>
      <c r="AL164" s="561"/>
      <c r="AM164" s="561"/>
      <c r="AN164" s="189"/>
      <c r="AO164" s="603" t="s">
        <v>257</v>
      </c>
      <c r="AP164" s="189" t="s">
        <v>258</v>
      </c>
      <c r="AQ164" s="189"/>
      <c r="AR164" s="189"/>
      <c r="AS164" s="189" t="s">
        <v>258</v>
      </c>
      <c r="AT164" s="56"/>
      <c r="AU164" s="189" t="s">
        <v>258</v>
      </c>
      <c r="AW164" s="612" t="s">
        <v>257</v>
      </c>
      <c r="AX164" s="56"/>
      <c r="AY164" s="56"/>
      <c r="AZ164" s="189" t="s">
        <v>258</v>
      </c>
      <c r="BA164" s="189"/>
      <c r="BB164" s="189" t="s">
        <v>258</v>
      </c>
      <c r="BC164" s="189"/>
    </row>
    <row r="165" spans="1:55" ht="15" customHeight="1">
      <c r="C165" s="620">
        <f>SUM(D165:AE165)/4</f>
        <v>37.625</v>
      </c>
      <c r="D165" s="640" t="s">
        <v>56</v>
      </c>
      <c r="E165" s="641">
        <v>7</v>
      </c>
      <c r="F165" s="642">
        <v>8.5</v>
      </c>
      <c r="G165" s="640" t="s">
        <v>56</v>
      </c>
      <c r="H165" s="641">
        <v>7</v>
      </c>
      <c r="I165" s="623"/>
      <c r="J165" s="623"/>
      <c r="K165" s="641">
        <v>7</v>
      </c>
      <c r="L165" s="641">
        <v>7</v>
      </c>
      <c r="M165" s="642">
        <v>8.5</v>
      </c>
      <c r="N165" s="640" t="s">
        <v>56</v>
      </c>
      <c r="O165" s="641">
        <v>7</v>
      </c>
      <c r="P165" s="623">
        <v>12</v>
      </c>
      <c r="Q165" s="623">
        <v>12</v>
      </c>
      <c r="R165" s="640" t="s">
        <v>56</v>
      </c>
      <c r="S165" s="641">
        <v>7</v>
      </c>
      <c r="T165" s="642">
        <v>8.5</v>
      </c>
      <c r="U165" s="640" t="s">
        <v>56</v>
      </c>
      <c r="V165" s="641">
        <v>7</v>
      </c>
      <c r="W165" s="623"/>
      <c r="X165" s="623"/>
      <c r="Y165" s="641">
        <v>7</v>
      </c>
      <c r="Z165" s="641">
        <v>7</v>
      </c>
      <c r="AA165" s="642">
        <v>8.5</v>
      </c>
      <c r="AB165" s="640" t="s">
        <v>56</v>
      </c>
      <c r="AC165" s="641">
        <v>5.5</v>
      </c>
      <c r="AD165" s="623">
        <v>12</v>
      </c>
      <c r="AE165" s="623">
        <v>12</v>
      </c>
      <c r="AH165" s="48">
        <f>SUM(D165:AG165)</f>
        <v>150.5</v>
      </c>
      <c r="AI165" s="49">
        <f>AH165/8</f>
        <v>18.8125</v>
      </c>
      <c r="AK165" s="561"/>
      <c r="AL165" s="561"/>
      <c r="AM165" s="561"/>
      <c r="AN165" s="193"/>
      <c r="AO165" s="608">
        <v>12</v>
      </c>
      <c r="AP165" s="193">
        <v>6</v>
      </c>
      <c r="AQ165" s="193"/>
      <c r="AR165" s="193"/>
      <c r="AS165" s="193">
        <v>6</v>
      </c>
      <c r="AT165" s="74"/>
      <c r="AU165" s="193">
        <v>6</v>
      </c>
      <c r="AW165" s="193">
        <v>6</v>
      </c>
      <c r="AX165" s="74"/>
      <c r="AY165" s="74"/>
      <c r="AZ165" s="193">
        <v>6</v>
      </c>
      <c r="BA165" s="193"/>
      <c r="BB165" s="193">
        <v>6</v>
      </c>
      <c r="BC165" s="193"/>
    </row>
    <row r="166" spans="1:55" ht="15" customHeight="1">
      <c r="C166" s="643" t="s">
        <v>274</v>
      </c>
      <c r="D166" s="644"/>
      <c r="E166" s="645"/>
      <c r="F166" s="646"/>
      <c r="G166" s="647"/>
      <c r="H166" s="647"/>
      <c r="I166" s="639" t="s">
        <v>251</v>
      </c>
      <c r="J166" s="639" t="s">
        <v>251</v>
      </c>
      <c r="K166" s="644"/>
      <c r="L166" s="647"/>
      <c r="M166" s="644"/>
      <c r="N166" s="647"/>
      <c r="O166" s="647"/>
      <c r="P166" s="647"/>
      <c r="Q166" s="647"/>
      <c r="R166" s="644"/>
      <c r="S166" s="647"/>
      <c r="T166" s="644"/>
      <c r="U166" s="647"/>
      <c r="V166" s="647"/>
      <c r="W166" s="639"/>
      <c r="X166" s="639" t="s">
        <v>251</v>
      </c>
      <c r="Y166" s="644"/>
      <c r="Z166" s="647"/>
      <c r="AA166" s="644"/>
      <c r="AB166" s="647"/>
      <c r="AC166" s="647"/>
      <c r="AD166" s="647"/>
      <c r="AE166" s="647"/>
      <c r="AF166" s="49">
        <f>COUNTIF(D164:Q164,"M")</f>
        <v>0</v>
      </c>
      <c r="AG166" s="49">
        <f>COUNTIF(D164:Q164,"T")</f>
        <v>0</v>
      </c>
      <c r="AH166" s="48"/>
      <c r="AK166" s="561"/>
      <c r="AL166" s="561"/>
      <c r="AM166" s="561"/>
      <c r="AN166" s="189"/>
      <c r="AO166" s="189"/>
      <c r="AP166" s="189"/>
      <c r="AQ166" s="612" t="s">
        <v>257</v>
      </c>
      <c r="AR166" s="189"/>
      <c r="AS166" s="189"/>
      <c r="AT166" s="56"/>
      <c r="AU166" s="189"/>
      <c r="AV166" s="189"/>
      <c r="AW166" s="189"/>
      <c r="AX166" s="56"/>
      <c r="AY166" s="56"/>
      <c r="AZ166" s="189"/>
      <c r="BA166" s="189"/>
      <c r="BB166" s="189"/>
      <c r="BC166" s="86"/>
    </row>
    <row r="167" spans="1:55" ht="15" customHeight="1">
      <c r="C167" s="620"/>
      <c r="D167" s="648"/>
      <c r="E167" s="649"/>
      <c r="F167" s="650"/>
      <c r="G167" s="651"/>
      <c r="H167" s="651"/>
      <c r="I167" s="623"/>
      <c r="J167" s="623"/>
      <c r="K167" s="648"/>
      <c r="L167" s="651"/>
      <c r="M167" s="648"/>
      <c r="N167" s="651"/>
      <c r="O167" s="651"/>
      <c r="P167" s="651"/>
      <c r="Q167" s="651"/>
      <c r="R167" s="648"/>
      <c r="S167" s="651"/>
      <c r="T167" s="648"/>
      <c r="U167" s="651"/>
      <c r="V167" s="651"/>
      <c r="W167" s="623"/>
      <c r="X167" s="623"/>
      <c r="Y167" s="648"/>
      <c r="Z167" s="651"/>
      <c r="AA167" s="648"/>
      <c r="AB167" s="651"/>
      <c r="AC167" s="651"/>
      <c r="AD167" s="651"/>
      <c r="AE167" s="651"/>
      <c r="AH167" s="48">
        <f>SUM(D167:AG167)</f>
        <v>0</v>
      </c>
      <c r="AI167" s="49">
        <f>AH167/8</f>
        <v>0</v>
      </c>
      <c r="AK167" s="561"/>
      <c r="AL167" s="561"/>
      <c r="AM167" s="561"/>
      <c r="AN167" s="193"/>
      <c r="AO167" s="193"/>
      <c r="AP167" s="193"/>
      <c r="AQ167" s="193">
        <v>12</v>
      </c>
      <c r="AR167" s="193"/>
      <c r="AS167" s="193"/>
      <c r="AT167" s="74"/>
      <c r="AU167" s="193"/>
      <c r="AV167" s="193"/>
      <c r="AW167" s="193"/>
      <c r="AX167" s="74"/>
      <c r="AY167" s="74"/>
      <c r="AZ167" s="193"/>
      <c r="BA167" s="193"/>
      <c r="BB167" s="193"/>
      <c r="BC167" s="71"/>
    </row>
    <row r="168" spans="1:55" ht="15" customHeight="1">
      <c r="C168" s="643" t="s">
        <v>260</v>
      </c>
      <c r="D168" s="652" t="s">
        <v>275</v>
      </c>
      <c r="E168" s="653" t="s">
        <v>276</v>
      </c>
      <c r="F168" s="654"/>
      <c r="G168" s="637" t="s">
        <v>277</v>
      </c>
      <c r="H168" s="655"/>
      <c r="I168" s="656" t="s">
        <v>251</v>
      </c>
      <c r="J168" s="656" t="s">
        <v>251</v>
      </c>
      <c r="K168" s="653"/>
      <c r="L168" s="653" t="s">
        <v>276</v>
      </c>
      <c r="M168" s="654"/>
      <c r="N168" s="652" t="s">
        <v>275</v>
      </c>
      <c r="O168" s="653" t="s">
        <v>263</v>
      </c>
      <c r="P168" s="639"/>
      <c r="Q168" s="639"/>
      <c r="R168" s="652" t="s">
        <v>275</v>
      </c>
      <c r="S168" s="653" t="s">
        <v>276</v>
      </c>
      <c r="T168" s="654"/>
      <c r="U168" s="637" t="s">
        <v>277</v>
      </c>
      <c r="V168" s="654"/>
      <c r="W168" s="639"/>
      <c r="X168" s="656" t="s">
        <v>251</v>
      </c>
      <c r="Y168" s="653"/>
      <c r="Z168" s="653" t="s">
        <v>276</v>
      </c>
      <c r="AA168" s="654"/>
      <c r="AB168" s="652" t="s">
        <v>275</v>
      </c>
      <c r="AC168" s="653" t="s">
        <v>263</v>
      </c>
      <c r="AD168" s="639"/>
      <c r="AE168" s="639"/>
      <c r="AF168" s="49">
        <f>COUNTIF(D166:Q166,"M")</f>
        <v>0</v>
      </c>
      <c r="AG168" s="49">
        <f>COUNTIF(D166:Q166,"T")</f>
        <v>0</v>
      </c>
      <c r="AH168" s="48"/>
      <c r="AK168" s="561"/>
      <c r="AL168" s="561"/>
      <c r="AM168" s="561"/>
      <c r="AN168" s="603" t="s">
        <v>257</v>
      </c>
      <c r="AO168" s="611"/>
      <c r="AP168" s="611"/>
      <c r="AQ168" s="611"/>
      <c r="AR168" s="612" t="s">
        <v>257</v>
      </c>
      <c r="AS168" s="611"/>
      <c r="AT168" s="613" t="s">
        <v>257</v>
      </c>
      <c r="AU168" s="611"/>
      <c r="AV168" s="612" t="s">
        <v>257</v>
      </c>
      <c r="AW168" s="611"/>
      <c r="AX168" s="56"/>
      <c r="AY168" s="56"/>
      <c r="AZ168" s="611"/>
      <c r="BA168" s="612" t="s">
        <v>257</v>
      </c>
      <c r="BB168" s="611"/>
      <c r="BC168" s="612" t="s">
        <v>257</v>
      </c>
    </row>
    <row r="169" spans="1:55" ht="15" customHeight="1">
      <c r="C169" s="620">
        <f>SUM(D169:AE169)/4</f>
        <v>35.75</v>
      </c>
      <c r="D169" s="657">
        <v>7</v>
      </c>
      <c r="E169" s="658">
        <v>10.5</v>
      </c>
      <c r="F169" s="654"/>
      <c r="G169" s="640">
        <v>6.5</v>
      </c>
      <c r="H169" s="621"/>
      <c r="I169" s="659">
        <v>12</v>
      </c>
      <c r="J169" s="659">
        <v>12</v>
      </c>
      <c r="K169" s="660"/>
      <c r="L169" s="658">
        <v>10.5</v>
      </c>
      <c r="M169" s="654"/>
      <c r="N169" s="657">
        <v>7</v>
      </c>
      <c r="O169" s="660">
        <v>12</v>
      </c>
      <c r="P169" s="623"/>
      <c r="Q169" s="623"/>
      <c r="R169" s="657">
        <v>7</v>
      </c>
      <c r="S169" s="658">
        <v>10.5</v>
      </c>
      <c r="T169" s="654"/>
      <c r="U169" s="640">
        <v>6.5</v>
      </c>
      <c r="V169" s="654"/>
      <c r="W169" s="623"/>
      <c r="X169" s="659">
        <v>12</v>
      </c>
      <c r="Y169" s="660"/>
      <c r="Z169" s="658">
        <v>10.5</v>
      </c>
      <c r="AA169" s="654"/>
      <c r="AB169" s="657">
        <v>7</v>
      </c>
      <c r="AC169" s="660">
        <v>12</v>
      </c>
      <c r="AD169" s="623"/>
      <c r="AE169" s="623"/>
      <c r="AH169" s="48">
        <f>SUM(D169:AG169)</f>
        <v>143</v>
      </c>
      <c r="AI169" s="49">
        <f>AH169/8</f>
        <v>17.875</v>
      </c>
      <c r="AK169" s="561"/>
      <c r="AL169" s="561"/>
      <c r="AM169" s="561"/>
      <c r="AN169" s="608">
        <v>12</v>
      </c>
      <c r="AO169" s="616"/>
      <c r="AP169" s="616"/>
      <c r="AQ169" s="616"/>
      <c r="AR169" s="193">
        <v>12</v>
      </c>
      <c r="AS169" s="616"/>
      <c r="AT169" s="74">
        <v>12</v>
      </c>
      <c r="AU169" s="616"/>
      <c r="AV169" s="193">
        <v>12</v>
      </c>
      <c r="AW169" s="616"/>
      <c r="AX169" s="74"/>
      <c r="AY169" s="74"/>
      <c r="AZ169" s="616"/>
      <c r="BA169" s="193">
        <v>12</v>
      </c>
      <c r="BB169" s="616"/>
      <c r="BC169" s="193">
        <v>12</v>
      </c>
    </row>
    <row r="170" spans="1:55" s="110" customFormat="1" ht="15" customHeight="1">
      <c r="A170" s="1"/>
      <c r="C170" s="661" t="s">
        <v>278</v>
      </c>
      <c r="D170" s="653" t="s">
        <v>279</v>
      </c>
      <c r="E170" s="653"/>
      <c r="F170" s="653" t="s">
        <v>280</v>
      </c>
      <c r="G170" s="653"/>
      <c r="H170" s="653" t="s">
        <v>281</v>
      </c>
      <c r="I170" s="639" t="s">
        <v>282</v>
      </c>
      <c r="J170" s="639" t="s">
        <v>282</v>
      </c>
      <c r="K170" s="653"/>
      <c r="L170" s="662"/>
      <c r="M170" s="653"/>
      <c r="N170" s="653" t="s">
        <v>279</v>
      </c>
      <c r="O170" s="662"/>
      <c r="P170" s="663" t="s">
        <v>283</v>
      </c>
      <c r="Q170" s="639"/>
      <c r="R170" s="653" t="s">
        <v>279</v>
      </c>
      <c r="S170" s="653"/>
      <c r="T170" s="653" t="s">
        <v>280</v>
      </c>
      <c r="U170" s="653"/>
      <c r="V170" s="653" t="s">
        <v>281</v>
      </c>
      <c r="W170" s="639" t="s">
        <v>282</v>
      </c>
      <c r="X170" s="639" t="s">
        <v>282</v>
      </c>
      <c r="Y170" s="653"/>
      <c r="Z170" s="662"/>
      <c r="AA170" s="653"/>
      <c r="AB170" s="653" t="s">
        <v>279</v>
      </c>
      <c r="AC170" s="662"/>
      <c r="AD170" s="663" t="s">
        <v>283</v>
      </c>
      <c r="AE170" s="639"/>
      <c r="AF170" s="49">
        <f>COUNTIF(D168:Q168,"M")</f>
        <v>0</v>
      </c>
      <c r="AG170" s="49">
        <f>COUNTIF(D168:Q168,"T")</f>
        <v>0</v>
      </c>
      <c r="AH170" s="48"/>
      <c r="AI170" s="49"/>
      <c r="AK170" s="561"/>
      <c r="AL170" s="561"/>
      <c r="AM170" s="561"/>
      <c r="AN170" s="611"/>
      <c r="AO170" s="611"/>
      <c r="AP170" s="611"/>
      <c r="AQ170" s="611"/>
      <c r="AR170" s="611"/>
      <c r="AS170" s="611"/>
      <c r="AT170" s="611"/>
      <c r="AU170" s="611"/>
      <c r="AV170" s="611"/>
      <c r="AW170" s="611"/>
      <c r="AX170" s="611"/>
      <c r="AY170" s="611"/>
      <c r="AZ170" s="611"/>
      <c r="BA170" s="611"/>
      <c r="BB170" s="611"/>
      <c r="BC170" s="611"/>
    </row>
    <row r="171" spans="1:55" s="110" customFormat="1" ht="15" customHeight="1">
      <c r="A171" s="1"/>
      <c r="C171" s="620">
        <f>SUM(D171:AE171)/4</f>
        <v>34.75</v>
      </c>
      <c r="D171" s="658">
        <v>10</v>
      </c>
      <c r="E171" s="660"/>
      <c r="F171" s="660">
        <v>10.5</v>
      </c>
      <c r="G171" s="660"/>
      <c r="H171" s="660">
        <v>10</v>
      </c>
      <c r="I171" s="623">
        <v>10</v>
      </c>
      <c r="J171" s="623">
        <v>10</v>
      </c>
      <c r="K171" s="660"/>
      <c r="L171" s="662"/>
      <c r="M171" s="660"/>
      <c r="N171" s="658">
        <v>10</v>
      </c>
      <c r="O171" s="662"/>
      <c r="P171" s="664">
        <v>9</v>
      </c>
      <c r="Q171" s="623"/>
      <c r="R171" s="658">
        <v>10</v>
      </c>
      <c r="S171" s="660"/>
      <c r="T171" s="660">
        <v>10.5</v>
      </c>
      <c r="U171" s="660"/>
      <c r="V171" s="660">
        <v>10</v>
      </c>
      <c r="W171" s="623">
        <v>10</v>
      </c>
      <c r="X171" s="623">
        <v>10</v>
      </c>
      <c r="Y171" s="660"/>
      <c r="Z171" s="662"/>
      <c r="AA171" s="660"/>
      <c r="AB171" s="658">
        <v>10</v>
      </c>
      <c r="AC171" s="662"/>
      <c r="AD171" s="664">
        <v>9</v>
      </c>
      <c r="AE171" s="623"/>
      <c r="AF171" s="49"/>
      <c r="AG171" s="49"/>
      <c r="AH171" s="48">
        <f>SUM(D171:AG171)</f>
        <v>139</v>
      </c>
      <c r="AI171" s="49">
        <f>AH171/8</f>
        <v>17.375</v>
      </c>
      <c r="AK171" s="561"/>
      <c r="AL171" s="561"/>
      <c r="AM171" s="561"/>
      <c r="AN171" s="616"/>
      <c r="AO171" s="616"/>
      <c r="AP171" s="616"/>
      <c r="AQ171" s="616"/>
      <c r="AR171" s="616"/>
      <c r="AS171" s="616"/>
      <c r="AT171" s="616"/>
      <c r="AU171" s="616"/>
      <c r="AV171" s="616"/>
      <c r="AW171" s="616"/>
      <c r="AX171" s="616"/>
      <c r="AY171" s="616"/>
      <c r="AZ171" s="616"/>
      <c r="BA171" s="616"/>
      <c r="BB171" s="616"/>
      <c r="BC171" s="616"/>
    </row>
    <row r="172" spans="1:55" ht="15" customHeight="1">
      <c r="C172" s="661" t="s">
        <v>284</v>
      </c>
      <c r="D172" s="665"/>
      <c r="E172" s="653"/>
      <c r="F172" s="653"/>
      <c r="G172" s="655"/>
      <c r="H172" s="655"/>
      <c r="I172" s="639"/>
      <c r="J172" s="639"/>
      <c r="K172" s="653"/>
      <c r="L172" s="655"/>
      <c r="M172" s="665"/>
      <c r="N172" s="655"/>
      <c r="O172" s="655"/>
      <c r="P172" s="639"/>
      <c r="Q172" s="639"/>
      <c r="R172" s="665"/>
      <c r="S172" s="653"/>
      <c r="T172" s="653"/>
      <c r="U172" s="655"/>
      <c r="V172" s="655"/>
      <c r="W172" s="639"/>
      <c r="X172" s="639"/>
      <c r="Y172" s="653"/>
      <c r="Z172" s="655"/>
      <c r="AA172" s="665"/>
      <c r="AB172" s="655"/>
      <c r="AC172" s="655"/>
      <c r="AD172" s="639"/>
      <c r="AE172" s="639"/>
      <c r="AF172" s="49">
        <f>COUNTIF(D170:O170,"M")</f>
        <v>0</v>
      </c>
      <c r="AG172" s="49">
        <f>COUNTIF(D170:O170,"T")</f>
        <v>0</v>
      </c>
      <c r="AH172" s="48"/>
      <c r="AK172" s="561"/>
      <c r="AL172" s="561"/>
      <c r="AM172" s="561"/>
      <c r="AN172" s="611"/>
      <c r="AO172" s="611"/>
      <c r="AP172" s="611"/>
      <c r="AQ172" s="611"/>
      <c r="AR172" s="611"/>
      <c r="AS172" s="611"/>
      <c r="AT172" s="611"/>
      <c r="AU172" s="611"/>
      <c r="AV172" s="611"/>
      <c r="AW172" s="611"/>
      <c r="AX172" s="611"/>
      <c r="AY172" s="611"/>
      <c r="AZ172" s="611"/>
      <c r="BA172" s="611"/>
      <c r="BB172" s="611"/>
      <c r="BC172" s="611"/>
    </row>
    <row r="173" spans="1:55" ht="15" customHeight="1">
      <c r="C173" s="620">
        <f>SUM(D173:AE173)/4</f>
        <v>0</v>
      </c>
      <c r="D173" s="666"/>
      <c r="E173" s="660"/>
      <c r="F173" s="660"/>
      <c r="G173" s="621"/>
      <c r="H173" s="621"/>
      <c r="I173" s="623"/>
      <c r="J173" s="623"/>
      <c r="K173" s="660"/>
      <c r="L173" s="621"/>
      <c r="M173" s="666"/>
      <c r="N173" s="621"/>
      <c r="O173" s="621"/>
      <c r="P173" s="623"/>
      <c r="Q173" s="623"/>
      <c r="R173" s="666"/>
      <c r="S173" s="660"/>
      <c r="T173" s="660"/>
      <c r="U173" s="621"/>
      <c r="V173" s="621"/>
      <c r="W173" s="623"/>
      <c r="X173" s="623"/>
      <c r="Y173" s="660"/>
      <c r="Z173" s="621"/>
      <c r="AA173" s="666"/>
      <c r="AB173" s="621"/>
      <c r="AC173" s="621"/>
      <c r="AD173" s="623"/>
      <c r="AE173" s="623"/>
      <c r="AH173" s="48">
        <f>SUM(D173:AG173)</f>
        <v>0</v>
      </c>
      <c r="AI173" s="49">
        <f>AH173/8</f>
        <v>0</v>
      </c>
      <c r="AK173" s="561"/>
      <c r="AL173" s="561"/>
      <c r="AM173" s="561"/>
      <c r="AN173" s="616"/>
      <c r="AO173" s="616"/>
      <c r="AP173" s="616"/>
      <c r="AQ173" s="616"/>
      <c r="AR173" s="616"/>
      <c r="AS173" s="616"/>
      <c r="AT173" s="616"/>
      <c r="AU173" s="616"/>
      <c r="AV173" s="616"/>
      <c r="AW173" s="616"/>
      <c r="AX173" s="616"/>
      <c r="AY173" s="616"/>
      <c r="AZ173" s="616"/>
      <c r="BA173" s="616"/>
      <c r="BB173" s="616"/>
      <c r="BC173" s="616"/>
    </row>
    <row r="174" spans="1:55" ht="15">
      <c r="C174" s="667"/>
      <c r="D174" s="572"/>
      <c r="E174" s="572"/>
      <c r="F174" s="572"/>
      <c r="G174" s="572"/>
      <c r="H174" s="572"/>
      <c r="I174" s="572"/>
      <c r="J174" s="572"/>
      <c r="K174" s="233"/>
      <c r="L174" s="233"/>
      <c r="M174" s="233"/>
      <c r="N174" s="233"/>
      <c r="O174" s="233"/>
      <c r="P174" s="233"/>
      <c r="Q174" s="233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35">
        <f>COUNTIF(D147:Q147,"M")</f>
        <v>0</v>
      </c>
      <c r="AG174" s="35">
        <f>COUNTIF(D147:Q147,"T")</f>
        <v>0</v>
      </c>
      <c r="AH174" s="48"/>
      <c r="AJ174" s="35"/>
      <c r="AK174" s="561"/>
      <c r="AL174" s="561"/>
      <c r="AM174" s="561"/>
      <c r="AN174" s="690" t="s">
        <v>29</v>
      </c>
      <c r="AO174" s="682" t="s">
        <v>30</v>
      </c>
      <c r="AP174" s="684" t="s">
        <v>31</v>
      </c>
      <c r="AQ174" s="682" t="s">
        <v>32</v>
      </c>
      <c r="AR174" s="678" t="s">
        <v>33</v>
      </c>
      <c r="AS174" s="682" t="s">
        <v>34</v>
      </c>
      <c r="AT174" s="680" t="s">
        <v>35</v>
      </c>
      <c r="AU174" s="684" t="s">
        <v>36</v>
      </c>
      <c r="AV174" s="678" t="s">
        <v>37</v>
      </c>
      <c r="AW174" s="678" t="s">
        <v>38</v>
      </c>
      <c r="AX174" s="680" t="s">
        <v>39</v>
      </c>
      <c r="AY174" s="680" t="s">
        <v>40</v>
      </c>
      <c r="AZ174" s="682" t="s">
        <v>41</v>
      </c>
      <c r="BA174" s="684" t="s">
        <v>42</v>
      </c>
      <c r="BB174" s="674" t="s">
        <v>43</v>
      </c>
      <c r="BC174" s="676" t="s">
        <v>44</v>
      </c>
    </row>
    <row r="175" spans="1:55">
      <c r="C175" s="36" t="s">
        <v>247</v>
      </c>
      <c r="D175" s="37" t="s">
        <v>46</v>
      </c>
      <c r="E175" s="37" t="s">
        <v>47</v>
      </c>
      <c r="F175" s="37" t="s">
        <v>48</v>
      </c>
      <c r="G175" s="37" t="s">
        <v>49</v>
      </c>
      <c r="H175" s="37" t="s">
        <v>50</v>
      </c>
      <c r="I175" s="37" t="s">
        <v>51</v>
      </c>
      <c r="J175" s="37" t="s">
        <v>52</v>
      </c>
      <c r="K175" s="37" t="s">
        <v>46</v>
      </c>
      <c r="L175" s="37" t="s">
        <v>47</v>
      </c>
      <c r="M175" s="37" t="s">
        <v>48</v>
      </c>
      <c r="N175" s="37" t="s">
        <v>49</v>
      </c>
      <c r="O175" s="37" t="s">
        <v>50</v>
      </c>
      <c r="P175" s="37" t="s">
        <v>51</v>
      </c>
      <c r="Q175" s="37" t="s">
        <v>52</v>
      </c>
      <c r="R175" s="37" t="s">
        <v>46</v>
      </c>
      <c r="S175" s="37" t="s">
        <v>47</v>
      </c>
      <c r="T175" s="37" t="s">
        <v>48</v>
      </c>
      <c r="U175" s="37" t="s">
        <v>49</v>
      </c>
      <c r="V175" s="37" t="s">
        <v>50</v>
      </c>
      <c r="W175" s="37" t="s">
        <v>51</v>
      </c>
      <c r="X175" s="37" t="s">
        <v>52</v>
      </c>
      <c r="Y175" s="37" t="s">
        <v>46</v>
      </c>
      <c r="Z175" s="37" t="s">
        <v>47</v>
      </c>
      <c r="AA175" s="37" t="s">
        <v>48</v>
      </c>
      <c r="AB175" s="37" t="s">
        <v>49</v>
      </c>
      <c r="AC175" s="37" t="s">
        <v>50</v>
      </c>
      <c r="AD175" s="37" t="s">
        <v>51</v>
      </c>
      <c r="AE175" s="37" t="s">
        <v>52</v>
      </c>
      <c r="AF175" s="49" t="e">
        <f>COUNTIF(#REF!,"M")</f>
        <v>#REF!</v>
      </c>
      <c r="AG175" s="49" t="e">
        <f>COUNTIF(#REF!,"T")</f>
        <v>#REF!</v>
      </c>
      <c r="AH175" s="48"/>
      <c r="AK175" s="561"/>
      <c r="AL175" s="561"/>
      <c r="AM175" s="561"/>
      <c r="AN175" s="679"/>
      <c r="AO175" s="683"/>
      <c r="AP175" s="685"/>
      <c r="AQ175" s="683"/>
      <c r="AR175" s="679"/>
      <c r="AS175" s="683"/>
      <c r="AT175" s="681"/>
      <c r="AU175" s="685"/>
      <c r="AV175" s="679"/>
      <c r="AW175" s="679"/>
      <c r="AX175" s="681"/>
      <c r="AY175" s="681"/>
      <c r="AZ175" s="683"/>
      <c r="BA175" s="685"/>
      <c r="BB175" s="675"/>
      <c r="BC175" s="677"/>
    </row>
    <row r="176" spans="1:55">
      <c r="C176" s="586" t="s">
        <v>248</v>
      </c>
      <c r="D176" s="308" t="s">
        <v>249</v>
      </c>
      <c r="E176" s="103" t="s">
        <v>249</v>
      </c>
      <c r="F176" s="308" t="s">
        <v>249</v>
      </c>
      <c r="G176" s="103" t="s">
        <v>249</v>
      </c>
      <c r="H176" s="103" t="s">
        <v>249</v>
      </c>
      <c r="I176" s="43"/>
      <c r="J176" s="43"/>
      <c r="K176" s="308" t="s">
        <v>249</v>
      </c>
      <c r="L176" s="103" t="s">
        <v>249</v>
      </c>
      <c r="M176" s="308" t="s">
        <v>249</v>
      </c>
      <c r="N176" s="103" t="s">
        <v>249</v>
      </c>
      <c r="O176" s="103" t="s">
        <v>250</v>
      </c>
      <c r="P176" s="43"/>
      <c r="Q176" s="43"/>
      <c r="R176" s="308" t="s">
        <v>249</v>
      </c>
      <c r="S176" s="103" t="s">
        <v>249</v>
      </c>
      <c r="T176" s="308" t="s">
        <v>249</v>
      </c>
      <c r="U176" s="103" t="s">
        <v>249</v>
      </c>
      <c r="V176" s="103" t="s">
        <v>249</v>
      </c>
      <c r="W176" s="43" t="s">
        <v>251</v>
      </c>
      <c r="X176" s="43"/>
      <c r="Y176" s="308" t="s">
        <v>249</v>
      </c>
      <c r="Z176" s="103" t="s">
        <v>249</v>
      </c>
      <c r="AA176" s="308" t="s">
        <v>249</v>
      </c>
      <c r="AB176" s="103" t="s">
        <v>249</v>
      </c>
      <c r="AC176" s="103" t="s">
        <v>249</v>
      </c>
      <c r="AD176" s="43"/>
      <c r="AE176" s="43"/>
      <c r="AH176" s="48">
        <f>SUM(D176:AG176)</f>
        <v>0</v>
      </c>
      <c r="AI176" s="49">
        <f>AH176/8</f>
        <v>0</v>
      </c>
      <c r="AK176" s="561"/>
      <c r="AL176" s="561"/>
      <c r="AM176" s="561"/>
      <c r="AN176" s="598"/>
      <c r="AO176" s="598"/>
      <c r="AP176" s="598" t="s">
        <v>249</v>
      </c>
      <c r="AQ176" s="189"/>
      <c r="AR176" s="189"/>
      <c r="AS176" s="598" t="s">
        <v>249</v>
      </c>
      <c r="AT176" s="56"/>
      <c r="AU176" s="598" t="s">
        <v>249</v>
      </c>
      <c r="AV176" s="189"/>
      <c r="AW176" s="598" t="s">
        <v>249</v>
      </c>
      <c r="AX176" s="56"/>
      <c r="AY176" s="56"/>
      <c r="AZ176" s="598" t="s">
        <v>249</v>
      </c>
      <c r="BA176" s="189"/>
      <c r="BB176" s="598" t="s">
        <v>249</v>
      </c>
      <c r="BC176" s="598" t="s">
        <v>249</v>
      </c>
    </row>
    <row r="177" spans="3:55">
      <c r="C177" s="377">
        <f>SUM(D177:AE177)/4</f>
        <v>37.625</v>
      </c>
      <c r="D177" s="583">
        <v>7</v>
      </c>
      <c r="E177" s="582">
        <v>7</v>
      </c>
      <c r="F177" s="583">
        <v>7</v>
      </c>
      <c r="G177" s="582">
        <v>7</v>
      </c>
      <c r="H177" s="582">
        <v>7</v>
      </c>
      <c r="I177" s="64"/>
      <c r="J177" s="64"/>
      <c r="K177" s="583">
        <v>7</v>
      </c>
      <c r="L177" s="582">
        <v>7</v>
      </c>
      <c r="M177" s="583">
        <v>7</v>
      </c>
      <c r="N177" s="582">
        <v>7</v>
      </c>
      <c r="O177" s="582">
        <v>5.5</v>
      </c>
      <c r="P177" s="64"/>
      <c r="Q177" s="64"/>
      <c r="R177" s="583">
        <v>7</v>
      </c>
      <c r="S177" s="582">
        <v>7</v>
      </c>
      <c r="T177" s="583">
        <v>7</v>
      </c>
      <c r="U177" s="582">
        <v>7</v>
      </c>
      <c r="V177" s="582">
        <v>7</v>
      </c>
      <c r="W177" s="64">
        <v>12</v>
      </c>
      <c r="X177" s="64"/>
      <c r="Y177" s="583">
        <v>7</v>
      </c>
      <c r="Z177" s="582">
        <v>7</v>
      </c>
      <c r="AA177" s="583">
        <v>7</v>
      </c>
      <c r="AB177" s="582">
        <v>7</v>
      </c>
      <c r="AC177" s="582">
        <v>7</v>
      </c>
      <c r="AD177" s="64"/>
      <c r="AE177" s="64"/>
      <c r="AF177" s="49" t="e">
        <f>COUNTIF(#REF!,"M")</f>
        <v>#REF!</v>
      </c>
      <c r="AG177" s="49" t="e">
        <f>COUNTIF(#REF!,"T")</f>
        <v>#REF!</v>
      </c>
      <c r="AH177" s="48"/>
      <c r="AK177" s="561"/>
      <c r="AL177" s="561"/>
      <c r="AM177" s="561"/>
      <c r="AN177" s="599"/>
      <c r="AO177" s="599"/>
      <c r="AP177" s="599">
        <v>7</v>
      </c>
      <c r="AQ177" s="193"/>
      <c r="AR177" s="193"/>
      <c r="AS177" s="599">
        <v>7</v>
      </c>
      <c r="AT177" s="74"/>
      <c r="AU177" s="599">
        <v>7</v>
      </c>
      <c r="AV177" s="193"/>
      <c r="AW177" s="599">
        <v>7</v>
      </c>
      <c r="AX177" s="74"/>
      <c r="AY177" s="74"/>
      <c r="AZ177" s="599">
        <v>7</v>
      </c>
      <c r="BA177" s="193"/>
      <c r="BB177" s="599">
        <v>7</v>
      </c>
      <c r="BC177" s="599">
        <v>7</v>
      </c>
    </row>
    <row r="178" spans="3:55">
      <c r="C178" s="102" t="s">
        <v>252</v>
      </c>
      <c r="D178" s="600" t="s">
        <v>253</v>
      </c>
      <c r="E178" s="601"/>
      <c r="F178" s="602" t="s">
        <v>254</v>
      </c>
      <c r="G178" s="602" t="s">
        <v>255</v>
      </c>
      <c r="H178" s="602" t="s">
        <v>255</v>
      </c>
      <c r="I178" s="82"/>
      <c r="J178" s="82"/>
      <c r="K178" s="601"/>
      <c r="L178" s="601"/>
      <c r="M178" s="602" t="s">
        <v>254</v>
      </c>
      <c r="N178" s="602" t="s">
        <v>255</v>
      </c>
      <c r="O178" s="602" t="s">
        <v>285</v>
      </c>
      <c r="P178" s="43" t="s">
        <v>251</v>
      </c>
      <c r="Q178" s="43" t="s">
        <v>251</v>
      </c>
      <c r="R178" s="600" t="s">
        <v>253</v>
      </c>
      <c r="S178" s="601"/>
      <c r="T178" s="602" t="s">
        <v>254</v>
      </c>
      <c r="U178" s="602" t="s">
        <v>255</v>
      </c>
      <c r="V178" s="602" t="s">
        <v>255</v>
      </c>
      <c r="W178" s="82"/>
      <c r="X178" s="82"/>
      <c r="Y178" s="601"/>
      <c r="Z178" s="601"/>
      <c r="AA178" s="602" t="s">
        <v>254</v>
      </c>
      <c r="AB178" s="602" t="s">
        <v>255</v>
      </c>
      <c r="AC178" s="602" t="s">
        <v>256</v>
      </c>
      <c r="AD178" s="43" t="s">
        <v>251</v>
      </c>
      <c r="AE178" s="43" t="s">
        <v>251</v>
      </c>
      <c r="AF178" s="49" t="e">
        <f>COUNTIF(#REF!,"M")</f>
        <v>#REF!</v>
      </c>
      <c r="AG178" s="49" t="e">
        <f>COUNTIF(#REF!,"T")</f>
        <v>#REF!</v>
      </c>
      <c r="AH178" s="48"/>
      <c r="AK178" s="561"/>
      <c r="AL178" s="561"/>
      <c r="AM178" s="561"/>
      <c r="AN178" s="189"/>
      <c r="AO178" s="603" t="s">
        <v>257</v>
      </c>
      <c r="AP178" s="189" t="s">
        <v>258</v>
      </c>
      <c r="AQ178" s="189"/>
      <c r="AR178" s="189"/>
      <c r="AS178" s="189" t="s">
        <v>258</v>
      </c>
      <c r="AT178" s="56"/>
      <c r="AU178" s="189" t="s">
        <v>258</v>
      </c>
      <c r="AV178" s="618" t="s">
        <v>257</v>
      </c>
      <c r="AW178" s="604" t="s">
        <v>259</v>
      </c>
      <c r="AX178" s="56"/>
      <c r="AY178" s="56"/>
      <c r="AZ178" s="189"/>
      <c r="BA178" s="618" t="s">
        <v>257</v>
      </c>
      <c r="BB178" s="189" t="s">
        <v>258</v>
      </c>
      <c r="BC178" s="189"/>
    </row>
    <row r="179" spans="3:55">
      <c r="C179" s="605">
        <f>SUM(D179:AE179)/4</f>
        <v>37.625</v>
      </c>
      <c r="D179" s="91">
        <v>7</v>
      </c>
      <c r="E179" s="606" t="s">
        <v>56</v>
      </c>
      <c r="F179" s="607">
        <v>8</v>
      </c>
      <c r="G179" s="91">
        <v>7</v>
      </c>
      <c r="H179" s="91">
        <v>7</v>
      </c>
      <c r="I179" s="93"/>
      <c r="J179" s="93"/>
      <c r="K179" s="606" t="s">
        <v>56</v>
      </c>
      <c r="L179" s="606" t="s">
        <v>56</v>
      </c>
      <c r="M179" s="607">
        <v>8</v>
      </c>
      <c r="N179" s="91">
        <v>7</v>
      </c>
      <c r="O179" s="91">
        <v>7.5</v>
      </c>
      <c r="P179" s="64">
        <v>12</v>
      </c>
      <c r="Q179" s="64">
        <v>12</v>
      </c>
      <c r="R179" s="91">
        <v>7</v>
      </c>
      <c r="S179" s="606" t="s">
        <v>56</v>
      </c>
      <c r="T179" s="607">
        <v>8</v>
      </c>
      <c r="U179" s="91">
        <v>7</v>
      </c>
      <c r="V179" s="91">
        <v>7</v>
      </c>
      <c r="W179" s="93"/>
      <c r="X179" s="93"/>
      <c r="Y179" s="606" t="s">
        <v>56</v>
      </c>
      <c r="Z179" s="606" t="s">
        <v>56</v>
      </c>
      <c r="AA179" s="607">
        <v>8</v>
      </c>
      <c r="AB179" s="91">
        <v>7</v>
      </c>
      <c r="AC179" s="91">
        <v>7</v>
      </c>
      <c r="AD179" s="64">
        <v>12</v>
      </c>
      <c r="AE179" s="64">
        <v>12</v>
      </c>
      <c r="AH179" s="48">
        <f>SUM(D179:AG179)</f>
        <v>150.5</v>
      </c>
      <c r="AI179" s="49">
        <f>AH179/8</f>
        <v>18.8125</v>
      </c>
      <c r="AK179" s="561"/>
      <c r="AL179" s="561"/>
      <c r="AM179" s="561"/>
      <c r="AN179" s="193"/>
      <c r="AO179" s="608">
        <v>12</v>
      </c>
      <c r="AP179" s="193">
        <v>6</v>
      </c>
      <c r="AQ179" s="193"/>
      <c r="AR179" s="193"/>
      <c r="AS179" s="193">
        <v>6</v>
      </c>
      <c r="AT179" s="74"/>
      <c r="AU179" s="193">
        <v>6</v>
      </c>
      <c r="AV179" s="609">
        <v>12</v>
      </c>
      <c r="AW179" s="609"/>
      <c r="AX179" s="74"/>
      <c r="AY179" s="74"/>
      <c r="AZ179" s="193"/>
      <c r="BA179" s="609">
        <v>12</v>
      </c>
      <c r="BB179" s="193">
        <v>6</v>
      </c>
      <c r="BC179" s="193"/>
    </row>
    <row r="180" spans="3:55">
      <c r="C180" s="586" t="s">
        <v>260</v>
      </c>
      <c r="D180" s="587"/>
      <c r="E180" s="601" t="s">
        <v>265</v>
      </c>
      <c r="F180" s="587" t="s">
        <v>262</v>
      </c>
      <c r="H180" s="587" t="s">
        <v>262</v>
      </c>
      <c r="I180" s="82"/>
      <c r="J180" s="82"/>
      <c r="K180" s="601" t="s">
        <v>265</v>
      </c>
      <c r="L180" s="601" t="s">
        <v>265</v>
      </c>
      <c r="M180" s="587" t="s">
        <v>262</v>
      </c>
      <c r="N180" s="587"/>
      <c r="P180" s="82" t="s">
        <v>263</v>
      </c>
      <c r="Q180" s="82" t="s">
        <v>263</v>
      </c>
      <c r="R180" s="587"/>
      <c r="S180" s="601" t="s">
        <v>265</v>
      </c>
      <c r="T180" s="587" t="s">
        <v>262</v>
      </c>
      <c r="U180" s="587"/>
      <c r="V180" s="587" t="s">
        <v>262</v>
      </c>
      <c r="W180" s="43"/>
      <c r="X180" s="43"/>
      <c r="Y180" s="601" t="s">
        <v>265</v>
      </c>
      <c r="Z180" s="601" t="s">
        <v>265</v>
      </c>
      <c r="AA180" s="587" t="s">
        <v>262</v>
      </c>
      <c r="AB180" s="587"/>
      <c r="AC180" s="587"/>
      <c r="AD180" s="82" t="s">
        <v>263</v>
      </c>
      <c r="AE180" s="82" t="s">
        <v>263</v>
      </c>
      <c r="AF180" s="49">
        <f>COUNTIF(D184:Q184,"M")</f>
        <v>0</v>
      </c>
      <c r="AG180" s="49">
        <f>COUNTIF(D184:Q184,"T")</f>
        <v>0</v>
      </c>
      <c r="AH180" s="48"/>
      <c r="AK180" s="561"/>
      <c r="AL180" s="561"/>
      <c r="AM180" s="561"/>
      <c r="AN180" s="603" t="s">
        <v>257</v>
      </c>
      <c r="AO180" s="611"/>
      <c r="AP180" s="611"/>
      <c r="AQ180" s="611"/>
      <c r="AR180" s="612" t="s">
        <v>257</v>
      </c>
      <c r="AS180" s="611"/>
      <c r="AT180" s="613" t="s">
        <v>257</v>
      </c>
      <c r="AU180" s="611"/>
      <c r="AV180" s="604" t="s">
        <v>257</v>
      </c>
      <c r="AW180" s="614" t="s">
        <v>258</v>
      </c>
      <c r="AX180" s="56"/>
      <c r="AY180" s="56"/>
      <c r="AZ180" s="614" t="s">
        <v>258</v>
      </c>
      <c r="BA180" s="189"/>
      <c r="BB180" s="611"/>
      <c r="BC180" s="612" t="s">
        <v>257</v>
      </c>
    </row>
    <row r="181" spans="3:55">
      <c r="C181" s="377">
        <f>SUM(D181:AE181)/4</f>
        <v>37.5</v>
      </c>
      <c r="D181" s="591"/>
      <c r="E181" s="606">
        <v>6</v>
      </c>
      <c r="F181" s="591">
        <v>11</v>
      </c>
      <c r="H181" s="591">
        <v>11</v>
      </c>
      <c r="I181" s="93"/>
      <c r="J181" s="93"/>
      <c r="K181" s="606">
        <v>6</v>
      </c>
      <c r="L181" s="606">
        <v>6</v>
      </c>
      <c r="M181" s="591">
        <v>11</v>
      </c>
      <c r="N181" s="591"/>
      <c r="P181" s="93">
        <v>12</v>
      </c>
      <c r="Q181" s="93">
        <v>12</v>
      </c>
      <c r="R181" s="591"/>
      <c r="S181" s="606">
        <v>6</v>
      </c>
      <c r="T181" s="591">
        <v>11</v>
      </c>
      <c r="U181" s="591"/>
      <c r="V181" s="591">
        <v>11</v>
      </c>
      <c r="W181" s="64"/>
      <c r="X181" s="64"/>
      <c r="Y181" s="606">
        <v>6</v>
      </c>
      <c r="Z181" s="606">
        <v>6</v>
      </c>
      <c r="AA181" s="591">
        <v>11</v>
      </c>
      <c r="AB181" s="591"/>
      <c r="AC181" s="591"/>
      <c r="AD181" s="93">
        <v>12</v>
      </c>
      <c r="AE181" s="93">
        <v>12</v>
      </c>
      <c r="AH181" s="48">
        <f>SUM(D181:AG181)</f>
        <v>150</v>
      </c>
      <c r="AI181" s="49">
        <f>AH181/8</f>
        <v>18.75</v>
      </c>
      <c r="AK181" s="561"/>
      <c r="AL181" s="561"/>
      <c r="AM181" s="561"/>
      <c r="AN181" s="608">
        <v>12</v>
      </c>
      <c r="AO181" s="616"/>
      <c r="AP181" s="616"/>
      <c r="AQ181" s="616"/>
      <c r="AR181" s="193">
        <v>12</v>
      </c>
      <c r="AS181" s="616"/>
      <c r="AT181" s="74">
        <v>12</v>
      </c>
      <c r="AU181" s="616"/>
      <c r="AV181" s="617"/>
      <c r="AW181" s="609">
        <v>6</v>
      </c>
      <c r="AX181" s="74"/>
      <c r="AY181" s="74"/>
      <c r="AZ181" s="609">
        <v>6</v>
      </c>
      <c r="BA181" s="193"/>
      <c r="BB181" s="616"/>
      <c r="BC181" s="193">
        <v>12</v>
      </c>
    </row>
    <row r="182" spans="3:55">
      <c r="C182" s="619" t="s">
        <v>266</v>
      </c>
      <c r="D182" s="587" t="s">
        <v>262</v>
      </c>
      <c r="E182" s="587"/>
      <c r="F182" s="587"/>
      <c r="G182" s="587"/>
      <c r="H182" s="587"/>
      <c r="I182" s="82" t="s">
        <v>263</v>
      </c>
      <c r="J182" s="82" t="s">
        <v>263</v>
      </c>
      <c r="K182" s="587" t="s">
        <v>262</v>
      </c>
      <c r="L182" s="587"/>
      <c r="M182" s="587"/>
      <c r="N182" s="587"/>
      <c r="O182" s="587"/>
      <c r="P182" s="82"/>
      <c r="Q182" s="82"/>
      <c r="R182" s="587" t="s">
        <v>262</v>
      </c>
      <c r="S182" s="587"/>
      <c r="T182" s="587"/>
      <c r="U182" s="587"/>
      <c r="V182" s="587"/>
      <c r="W182" s="82" t="s">
        <v>263</v>
      </c>
      <c r="X182" s="82" t="s">
        <v>263</v>
      </c>
      <c r="Y182" s="587" t="s">
        <v>262</v>
      </c>
      <c r="Z182" s="110"/>
      <c r="AA182" s="587"/>
      <c r="AB182" s="587"/>
      <c r="AC182" s="110"/>
      <c r="AD182" s="43"/>
      <c r="AE182" s="43"/>
      <c r="AF182" s="49">
        <f>COUNTIF(D180:Q180,"M")</f>
        <v>0</v>
      </c>
      <c r="AG182" s="49">
        <f>COUNTIF(D180:Q180,"T")</f>
        <v>0</v>
      </c>
      <c r="AH182" s="48"/>
      <c r="AJ182" s="110"/>
      <c r="AK182" s="561"/>
      <c r="AL182" s="561"/>
      <c r="AM182" s="561"/>
      <c r="AN182" s="611"/>
      <c r="AO182" s="611"/>
      <c r="AP182" s="611"/>
      <c r="AQ182" s="611"/>
      <c r="AR182" s="611"/>
      <c r="AS182" s="611"/>
      <c r="AT182" s="611"/>
      <c r="AU182" s="611"/>
      <c r="AV182" s="611"/>
      <c r="AW182" s="611"/>
      <c r="AX182" s="611"/>
      <c r="AY182" s="611"/>
      <c r="AZ182" s="611"/>
      <c r="BA182" s="611"/>
      <c r="BB182" s="611"/>
      <c r="BC182" s="611"/>
    </row>
    <row r="183" spans="3:55">
      <c r="C183" s="377">
        <f>SUM(D183:AE183)/4</f>
        <v>23</v>
      </c>
      <c r="D183" s="591">
        <v>11</v>
      </c>
      <c r="E183" s="591"/>
      <c r="F183" s="591"/>
      <c r="G183" s="591"/>
      <c r="H183" s="591"/>
      <c r="I183" s="93">
        <v>12</v>
      </c>
      <c r="J183" s="93">
        <v>12</v>
      </c>
      <c r="K183" s="591">
        <v>11</v>
      </c>
      <c r="L183" s="591"/>
      <c r="M183" s="591"/>
      <c r="N183" s="591"/>
      <c r="O183" s="591"/>
      <c r="P183" s="93"/>
      <c r="Q183" s="93"/>
      <c r="R183" s="591">
        <v>11</v>
      </c>
      <c r="S183" s="591"/>
      <c r="T183" s="591"/>
      <c r="U183" s="591"/>
      <c r="V183" s="591"/>
      <c r="W183" s="93">
        <v>12</v>
      </c>
      <c r="X183" s="93">
        <v>12</v>
      </c>
      <c r="Y183" s="591">
        <v>11</v>
      </c>
      <c r="Z183" s="110"/>
      <c r="AA183" s="591"/>
      <c r="AB183" s="591"/>
      <c r="AC183" s="110"/>
      <c r="AD183" s="64"/>
      <c r="AE183" s="64"/>
      <c r="AH183" s="48">
        <f>SUM(D183:AG183)</f>
        <v>92</v>
      </c>
      <c r="AI183" s="49">
        <f>AH183/8</f>
        <v>11.5</v>
      </c>
      <c r="AJ183" s="110"/>
      <c r="AK183" s="561"/>
      <c r="AL183" s="561"/>
      <c r="AM183" s="561"/>
      <c r="AN183" s="616"/>
      <c r="AO183" s="616"/>
      <c r="AP183" s="616"/>
      <c r="AQ183" s="616"/>
      <c r="AR183" s="616"/>
      <c r="AS183" s="616"/>
      <c r="AT183" s="616"/>
      <c r="AU183" s="616"/>
      <c r="AV183" s="616"/>
      <c r="AW183" s="616"/>
      <c r="AX183" s="616"/>
      <c r="AY183" s="616"/>
      <c r="AZ183" s="616"/>
      <c r="BA183" s="616"/>
      <c r="BB183" s="616"/>
      <c r="BC183" s="616"/>
    </row>
    <row r="184" spans="3:55">
      <c r="C184" s="586" t="s">
        <v>264</v>
      </c>
      <c r="D184" s="587" t="s">
        <v>286</v>
      </c>
      <c r="E184" s="587" t="s">
        <v>262</v>
      </c>
      <c r="F184" s="110"/>
      <c r="G184" s="587" t="s">
        <v>262</v>
      </c>
      <c r="H184" s="110"/>
      <c r="I184" s="82" t="s">
        <v>251</v>
      </c>
      <c r="J184" s="82" t="s">
        <v>251</v>
      </c>
      <c r="K184" s="110"/>
      <c r="L184" s="587" t="s">
        <v>262</v>
      </c>
      <c r="M184" s="110"/>
      <c r="N184" s="587" t="s">
        <v>262</v>
      </c>
      <c r="O184" s="587" t="s">
        <v>261</v>
      </c>
      <c r="P184" s="82"/>
      <c r="Q184" s="82"/>
      <c r="R184" s="110"/>
      <c r="S184" s="587" t="s">
        <v>262</v>
      </c>
      <c r="T184" s="110"/>
      <c r="U184" s="587" t="s">
        <v>262</v>
      </c>
      <c r="V184" s="110"/>
      <c r="W184" s="82"/>
      <c r="X184" s="82" t="s">
        <v>251</v>
      </c>
      <c r="Y184" s="110"/>
      <c r="Z184" s="587" t="s">
        <v>262</v>
      </c>
      <c r="AA184" s="110"/>
      <c r="AB184" s="587" t="s">
        <v>262</v>
      </c>
      <c r="AC184" s="587" t="s">
        <v>261</v>
      </c>
      <c r="AD184" s="82"/>
      <c r="AE184" s="82"/>
      <c r="AF184" s="49">
        <f>COUNTIF(D178:Q178,"M")</f>
        <v>0</v>
      </c>
      <c r="AG184" s="49">
        <f>COUNTIF(D178:Q178,"T")</f>
        <v>0</v>
      </c>
      <c r="AH184" s="48"/>
      <c r="AK184" s="561"/>
      <c r="AL184" s="561"/>
      <c r="AM184" s="561"/>
      <c r="AN184" s="189"/>
      <c r="AO184" s="189"/>
      <c r="AP184" s="189"/>
      <c r="AQ184" s="612" t="s">
        <v>257</v>
      </c>
      <c r="AR184" s="189"/>
      <c r="AS184" s="189"/>
      <c r="AT184" s="56"/>
      <c r="AU184" s="189"/>
      <c r="AV184" s="189"/>
      <c r="AW184" s="189"/>
      <c r="AX184" s="56"/>
      <c r="AY184" s="56"/>
      <c r="AZ184" s="189"/>
      <c r="BA184" s="189"/>
      <c r="BB184" s="189"/>
      <c r="BC184" s="86"/>
    </row>
    <row r="185" spans="3:55">
      <c r="C185" s="605">
        <f>SUM(D185:AE185)/4</f>
        <v>37.25</v>
      </c>
      <c r="D185" s="591">
        <v>3</v>
      </c>
      <c r="E185" s="591">
        <v>11</v>
      </c>
      <c r="F185" s="110"/>
      <c r="G185" s="591">
        <v>11</v>
      </c>
      <c r="H185" s="110"/>
      <c r="I185" s="93">
        <v>12</v>
      </c>
      <c r="J185" s="93">
        <v>12</v>
      </c>
      <c r="K185" s="110"/>
      <c r="L185" s="591">
        <v>11</v>
      </c>
      <c r="M185" s="110"/>
      <c r="N185" s="591">
        <v>11</v>
      </c>
      <c r="O185" s="591">
        <v>11</v>
      </c>
      <c r="P185" s="93"/>
      <c r="Q185" s="93"/>
      <c r="R185" s="110"/>
      <c r="S185" s="591">
        <v>11</v>
      </c>
      <c r="T185" s="110"/>
      <c r="U185" s="591">
        <v>11</v>
      </c>
      <c r="V185" s="110"/>
      <c r="W185" s="93"/>
      <c r="X185" s="93">
        <v>12</v>
      </c>
      <c r="Y185" s="110"/>
      <c r="Z185" s="591">
        <v>11</v>
      </c>
      <c r="AA185" s="110"/>
      <c r="AB185" s="591">
        <v>11</v>
      </c>
      <c r="AC185" s="591">
        <v>11</v>
      </c>
      <c r="AD185" s="93"/>
      <c r="AE185" s="93"/>
      <c r="AH185" s="48">
        <f>SUM(D185:AG185)</f>
        <v>149</v>
      </c>
      <c r="AI185" s="49">
        <f>AH185/8</f>
        <v>18.625</v>
      </c>
      <c r="AK185" s="561"/>
      <c r="AL185" s="561"/>
      <c r="AM185" s="561"/>
      <c r="AN185" s="193"/>
      <c r="AO185" s="193"/>
      <c r="AP185" s="193"/>
      <c r="AQ185" s="193">
        <v>12</v>
      </c>
      <c r="AR185" s="193"/>
      <c r="AS185" s="193"/>
      <c r="AT185" s="74"/>
      <c r="AU185" s="193"/>
      <c r="AV185" s="193"/>
      <c r="AW185" s="193"/>
      <c r="AX185" s="74"/>
      <c r="AY185" s="74"/>
      <c r="AZ185" s="193"/>
      <c r="BA185" s="193"/>
      <c r="BB185" s="193"/>
      <c r="BC185" s="71"/>
    </row>
    <row r="186" spans="3:55">
      <c r="C186" s="605"/>
      <c r="D186" s="591"/>
      <c r="E186" s="591"/>
      <c r="F186" s="110"/>
      <c r="G186" s="591"/>
      <c r="H186" s="110"/>
      <c r="I186" s="93"/>
      <c r="J186" s="93"/>
      <c r="K186" s="110"/>
      <c r="L186" s="591"/>
      <c r="M186" s="110"/>
      <c r="N186" s="591"/>
      <c r="O186" s="591"/>
      <c r="P186" s="668"/>
      <c r="Q186" s="668"/>
      <c r="R186" s="110"/>
      <c r="S186" s="591"/>
      <c r="T186" s="110"/>
      <c r="U186" s="591"/>
      <c r="V186" s="110"/>
      <c r="W186" s="93"/>
      <c r="X186" s="93"/>
      <c r="Y186" s="110"/>
      <c r="Z186" s="591"/>
      <c r="AA186" s="110"/>
      <c r="AB186" s="591"/>
      <c r="AC186" s="591"/>
      <c r="AD186" s="668"/>
      <c r="AE186" s="668"/>
      <c r="AH186" s="48"/>
      <c r="AK186" s="561"/>
      <c r="AL186" s="561"/>
      <c r="AM186" s="561"/>
      <c r="AN186" s="669"/>
      <c r="AO186" s="669"/>
      <c r="AP186" s="669"/>
      <c r="AQ186" s="669"/>
      <c r="AR186" s="669"/>
      <c r="AS186" s="669"/>
      <c r="AT186" s="38"/>
      <c r="AU186" s="669"/>
      <c r="AV186" s="669"/>
      <c r="AW186" s="669"/>
      <c r="AX186" s="38"/>
      <c r="AY186" s="38"/>
      <c r="AZ186" s="669"/>
      <c r="BA186" s="669"/>
      <c r="BB186" s="189"/>
      <c r="BC186" s="670"/>
    </row>
  </sheetData>
  <mergeCells count="94">
    <mergeCell ref="D1:F2"/>
    <mergeCell ref="G1:AC2"/>
    <mergeCell ref="E3:E4"/>
    <mergeCell ref="J3:K4"/>
    <mergeCell ref="M3:N4"/>
    <mergeCell ref="O3:R4"/>
    <mergeCell ref="T3:T4"/>
    <mergeCell ref="U3:AC4"/>
    <mergeCell ref="AN3:BB4"/>
    <mergeCell ref="D5:J5"/>
    <mergeCell ref="K5:Q5"/>
    <mergeCell ref="R5:X5"/>
    <mergeCell ref="Y5:AE5"/>
    <mergeCell ref="AN5:AN6"/>
    <mergeCell ref="AO5:AO6"/>
    <mergeCell ref="AP5:AP6"/>
    <mergeCell ref="AQ5:AQ6"/>
    <mergeCell ref="AR5:AR6"/>
    <mergeCell ref="BB5:BB6"/>
    <mergeCell ref="BC5:BC6"/>
    <mergeCell ref="AN7:AN8"/>
    <mergeCell ref="AO7:AO8"/>
    <mergeCell ref="AP7:AP8"/>
    <mergeCell ref="AQ7:AQ8"/>
    <mergeCell ref="AR7:AR8"/>
    <mergeCell ref="AS5:AS6"/>
    <mergeCell ref="AT5:AT6"/>
    <mergeCell ref="AU5:AU6"/>
    <mergeCell ref="AV5:AV6"/>
    <mergeCell ref="AW5:AW6"/>
    <mergeCell ref="AX5:AX6"/>
    <mergeCell ref="AW7:AW8"/>
    <mergeCell ref="AX7:AX8"/>
    <mergeCell ref="AY5:AY6"/>
    <mergeCell ref="AZ5:AZ6"/>
    <mergeCell ref="BA5:BA6"/>
    <mergeCell ref="AL8:AM8"/>
    <mergeCell ref="AS7:AS8"/>
    <mergeCell ref="AT7:AT8"/>
    <mergeCell ref="AU7:AU8"/>
    <mergeCell ref="AV7:AV8"/>
    <mergeCell ref="AY7:AY8"/>
    <mergeCell ref="AZ7:AZ8"/>
    <mergeCell ref="BA7:BA8"/>
    <mergeCell ref="BB7:BB8"/>
    <mergeCell ref="BC7:BC8"/>
    <mergeCell ref="AJ139:AJ141"/>
    <mergeCell ref="A33:A35"/>
    <mergeCell ref="A36:A37"/>
    <mergeCell ref="A63:A64"/>
    <mergeCell ref="A72:A73"/>
    <mergeCell ref="A76:A79"/>
    <mergeCell ref="A123:B128"/>
    <mergeCell ref="AJ126:AJ128"/>
    <mergeCell ref="AJ129:AJ131"/>
    <mergeCell ref="AJ132:AJ133"/>
    <mergeCell ref="AJ134:AJ135"/>
    <mergeCell ref="AJ136:AJ138"/>
    <mergeCell ref="AU147:AU148"/>
    <mergeCell ref="AJ143:AJ144"/>
    <mergeCell ref="A145:A146"/>
    <mergeCell ref="AJ145:AJ146"/>
    <mergeCell ref="A147:A148"/>
    <mergeCell ref="AN147:AN148"/>
    <mergeCell ref="AO147:AO148"/>
    <mergeCell ref="AP147:AP148"/>
    <mergeCell ref="AQ147:AQ148"/>
    <mergeCell ref="AR147:AR148"/>
    <mergeCell ref="AS147:AS148"/>
    <mergeCell ref="AT147:AT148"/>
    <mergeCell ref="BB147:BB148"/>
    <mergeCell ref="BC147:BC148"/>
    <mergeCell ref="AN174:AN175"/>
    <mergeCell ref="AO174:AO175"/>
    <mergeCell ref="AP174:AP175"/>
    <mergeCell ref="AQ174:AQ175"/>
    <mergeCell ref="AR174:AR175"/>
    <mergeCell ref="AS174:AS175"/>
    <mergeCell ref="AT174:AT175"/>
    <mergeCell ref="AU174:AU175"/>
    <mergeCell ref="AV147:AV148"/>
    <mergeCell ref="AW147:AW148"/>
    <mergeCell ref="AX147:AX148"/>
    <mergeCell ref="AY147:AY148"/>
    <mergeCell ref="AZ147:AZ148"/>
    <mergeCell ref="BA147:BA148"/>
    <mergeCell ref="BB174:BB175"/>
    <mergeCell ref="BC174:BC175"/>
    <mergeCell ref="AV174:AV175"/>
    <mergeCell ref="AW174:AW175"/>
    <mergeCell ref="AX174:AX175"/>
    <mergeCell ref="AY174:AY175"/>
    <mergeCell ref="AZ174:AZ175"/>
    <mergeCell ref="BA174:BA175"/>
  </mergeCells>
  <conditionalFormatting sqref="D125:AE125">
    <cfRule type="colorScale" priority="2">
      <colorScale>
        <cfvo type="num" val="2"/>
        <cfvo type="num" val="3"/>
        <cfvo type="num" val="4"/>
        <color theme="5" tint="0.59999389629810485"/>
        <color theme="0"/>
        <color theme="6" tint="0.59999389629810485"/>
      </colorScale>
    </cfRule>
  </conditionalFormatting>
  <conditionalFormatting sqref="D127:AE127">
    <cfRule type="colorScale" priority="1">
      <colorScale>
        <cfvo type="num" val="9"/>
        <cfvo type="num" val="10"/>
        <cfvo type="num" val="11"/>
        <color theme="5" tint="0.59999389629810485"/>
        <color theme="0"/>
        <color theme="6" tint="0.59999389629810485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50" fitToHeight="2" orientation="landscape" copies="2" r:id="rId1"/>
  <rowBreaks count="1" manualBreakCount="1">
    <brk id="79" max="57" man="1"/>
  </rowBreaks>
  <colBreaks count="1" manualBreakCount="1">
    <brk id="36" max="1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PLANING+FEST 2025 (2)</vt:lpstr>
      <vt:lpstr>'PLANING+FEST 2025 (2)'!Área_de_impresión</vt:lpstr>
      <vt:lpstr>'PLANING+FEST 2025 (2)'!Títulos_a_imprimir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73207567Q</dc:creator>
  <cp:lastModifiedBy>73207567Q</cp:lastModifiedBy>
  <cp:lastPrinted>2025-12-02T14:51:12Z</cp:lastPrinted>
  <dcterms:created xsi:type="dcterms:W3CDTF">2025-11-28T12:33:18Z</dcterms:created>
  <dcterms:modified xsi:type="dcterms:W3CDTF">2025-12-02T14:51:59Z</dcterms:modified>
</cp:coreProperties>
</file>